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unum-my.sharepoint.com/personal/jharbaugh_unum_com/Documents/Documents/Excel Books/"/>
    </mc:Choice>
  </mc:AlternateContent>
  <xr:revisionPtr revIDLastSave="672" documentId="8_{7029DE88-4CA2-49EA-B3D4-D49FF6155160}" xr6:coauthVersionLast="47" xr6:coauthVersionMax="47" xr10:uidLastSave="{A66A564D-94ED-44A9-88DD-8BC801C48A13}"/>
  <bookViews>
    <workbookView xWindow="-110" yWindow="-110" windowWidth="19420" windowHeight="11500" activeTab="1" xr2:uid="{0302EB03-E2AE-4087-BB51-D4E9535DB75F}"/>
  </bookViews>
  <sheets>
    <sheet name="Calculations" sheetId="1" r:id="rId1"/>
    <sheet name="Important Notes" sheetId="2" r:id="rId2"/>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T10" i="1" l="1"/>
  <c r="AU10" i="1"/>
  <c r="AV10" i="1"/>
  <c r="AW10" i="1"/>
  <c r="AX10" i="1"/>
  <c r="AY10" i="1"/>
  <c r="AZ10" i="1"/>
  <c r="BA10" i="1"/>
  <c r="BB10" i="1"/>
  <c r="BC10" i="1"/>
  <c r="BD10" i="1"/>
  <c r="BE10" i="1"/>
  <c r="BF10" i="1"/>
  <c r="BG10" i="1"/>
  <c r="BH10" i="1"/>
  <c r="BI10" i="1"/>
  <c r="BJ10" i="1"/>
  <c r="BK10" i="1"/>
  <c r="BL10" i="1"/>
  <c r="BM10" i="1"/>
  <c r="BN10" i="1"/>
  <c r="BO10" i="1"/>
  <c r="BP10" i="1"/>
  <c r="BQ10" i="1"/>
  <c r="BR10" i="1"/>
  <c r="BS10" i="1"/>
  <c r="BT10" i="1"/>
  <c r="BU10" i="1"/>
  <c r="BV10" i="1"/>
  <c r="BW10" i="1"/>
  <c r="K5" i="1" l="1"/>
  <c r="K2" i="1"/>
  <c r="L3" i="1"/>
  <c r="L4" i="1" s="1"/>
  <c r="L5" i="1" s="1"/>
  <c r="L6" i="1"/>
  <c r="M6" i="1" s="1"/>
  <c r="N6" i="1" s="1"/>
  <c r="O6" i="1" s="1"/>
  <c r="P6" i="1" s="1"/>
  <c r="Q6" i="1" s="1"/>
  <c r="R6" i="1" s="1"/>
  <c r="S6" i="1" s="1"/>
  <c r="T6" i="1" s="1"/>
  <c r="U6" i="1" s="1"/>
  <c r="V6" i="1" s="1"/>
  <c r="W6" i="1" s="1"/>
  <c r="X6" i="1" s="1"/>
  <c r="Y6" i="1" s="1"/>
  <c r="Z6" i="1" s="1"/>
  <c r="AA6" i="1" s="1"/>
  <c r="AB6" i="1" s="1"/>
  <c r="AC6" i="1" s="1"/>
  <c r="AD6" i="1" s="1"/>
  <c r="AE6" i="1" s="1"/>
  <c r="AF6" i="1" s="1"/>
  <c r="AG6" i="1" s="1"/>
  <c r="AH6" i="1" s="1"/>
  <c r="AI6" i="1" s="1"/>
  <c r="AJ6" i="1" s="1"/>
  <c r="AK6" i="1" s="1"/>
  <c r="AL6" i="1" s="1"/>
  <c r="AM6" i="1" s="1"/>
  <c r="AN6" i="1" s="1"/>
  <c r="AO6" i="1" s="1"/>
  <c r="AP6" i="1" s="1"/>
  <c r="AQ6" i="1" s="1"/>
  <c r="AR6" i="1" s="1"/>
  <c r="AS6" i="1" s="1"/>
  <c r="AT6" i="1" s="1"/>
  <c r="AU6" i="1" s="1"/>
  <c r="AV6" i="1" s="1"/>
  <c r="AW6" i="1" s="1"/>
  <c r="AX6" i="1" s="1"/>
  <c r="AY6" i="1" s="1"/>
  <c r="AZ6" i="1" s="1"/>
  <c r="BA6" i="1" s="1"/>
  <c r="BB6" i="1" s="1"/>
  <c r="BC6" i="1" s="1"/>
  <c r="BD6" i="1" s="1"/>
  <c r="BE6" i="1" s="1"/>
  <c r="BF6" i="1" s="1"/>
  <c r="BG6" i="1" s="1"/>
  <c r="BH6" i="1" s="1"/>
  <c r="BI6" i="1" s="1"/>
  <c r="BJ6" i="1" s="1"/>
  <c r="BK6" i="1" s="1"/>
  <c r="BL6" i="1" s="1"/>
  <c r="BM6" i="1" s="1"/>
  <c r="BN6" i="1" s="1"/>
  <c r="BO6" i="1" s="1"/>
  <c r="BP6" i="1" s="1"/>
  <c r="BQ6" i="1" s="1"/>
  <c r="BR6" i="1" s="1"/>
  <c r="BS6" i="1" s="1"/>
  <c r="BT6" i="1" s="1"/>
  <c r="BU6" i="1" s="1"/>
  <c r="BV6" i="1" s="1"/>
  <c r="BW6" i="1" s="1"/>
  <c r="BX6" i="1" s="1"/>
  <c r="BY6" i="1" s="1"/>
  <c r="BZ6" i="1" s="1"/>
  <c r="CA6" i="1" s="1"/>
  <c r="CB6" i="1" s="1"/>
  <c r="CC6" i="1" s="1"/>
  <c r="CD6" i="1" s="1"/>
  <c r="CE6" i="1" s="1"/>
  <c r="CF6" i="1" s="1"/>
  <c r="CG6" i="1" s="1"/>
  <c r="CH6" i="1" s="1"/>
  <c r="CI6" i="1" s="1"/>
  <c r="CJ6" i="1" s="1"/>
  <c r="CK6" i="1" s="1"/>
  <c r="CL6" i="1" s="1"/>
  <c r="CM6" i="1" s="1"/>
  <c r="CN6" i="1" s="1"/>
  <c r="CO6" i="1" s="1"/>
  <c r="CP6" i="1" s="1"/>
  <c r="CQ6" i="1" s="1"/>
  <c r="CR6" i="1" s="1"/>
  <c r="CS6" i="1" s="1"/>
  <c r="CT6" i="1" s="1"/>
  <c r="CU6" i="1" s="1"/>
  <c r="CV6" i="1" s="1"/>
  <c r="CW6" i="1" s="1"/>
  <c r="CX6" i="1" s="1"/>
  <c r="CY6" i="1" s="1"/>
  <c r="CZ6" i="1" s="1"/>
  <c r="DA6" i="1" s="1"/>
  <c r="DB6" i="1" s="1"/>
  <c r="DC6" i="1" s="1"/>
  <c r="DD6" i="1" s="1"/>
  <c r="DE6" i="1" s="1"/>
  <c r="DF6" i="1" s="1"/>
  <c r="J9" i="1"/>
  <c r="K9" i="1" s="1"/>
  <c r="L9" i="1" s="1"/>
  <c r="M9" i="1" s="1"/>
  <c r="N9" i="1" s="1"/>
  <c r="O9" i="1" s="1"/>
  <c r="P9" i="1" s="1"/>
  <c r="Q9" i="1" s="1"/>
  <c r="R9" i="1" s="1"/>
  <c r="S9" i="1" s="1"/>
  <c r="T9" i="1" s="1"/>
  <c r="U9" i="1" s="1"/>
  <c r="V9" i="1" s="1"/>
  <c r="W9" i="1" s="1"/>
  <c r="X9" i="1" s="1"/>
  <c r="Y9" i="1" s="1"/>
  <c r="Z9" i="1" s="1"/>
  <c r="AA9" i="1" s="1"/>
  <c r="AB9" i="1" s="1"/>
  <c r="AC9" i="1" s="1"/>
  <c r="AD9" i="1" s="1"/>
  <c r="AE9" i="1" s="1"/>
  <c r="AF9" i="1" s="1"/>
  <c r="AG9" i="1" s="1"/>
  <c r="AH9" i="1" s="1"/>
  <c r="AI9" i="1" s="1"/>
  <c r="AJ9" i="1" s="1"/>
  <c r="AK9" i="1" s="1"/>
  <c r="AL9" i="1" s="1"/>
  <c r="AM9" i="1" s="1"/>
  <c r="AN9" i="1" s="1"/>
  <c r="AO9" i="1" s="1"/>
  <c r="AP9" i="1" s="1"/>
  <c r="AQ9" i="1" s="1"/>
  <c r="AR9" i="1" s="1"/>
  <c r="AS9" i="1" s="1"/>
  <c r="AT9" i="1" s="1"/>
  <c r="AU9" i="1" s="1"/>
  <c r="AV9" i="1" s="1"/>
  <c r="AW9" i="1" s="1"/>
  <c r="AX9" i="1" s="1"/>
  <c r="AY9" i="1" s="1"/>
  <c r="AZ9" i="1" s="1"/>
  <c r="BA9" i="1" s="1"/>
  <c r="BB9" i="1" s="1"/>
  <c r="BC9" i="1" s="1"/>
  <c r="BD9" i="1" s="1"/>
  <c r="BE9" i="1" s="1"/>
  <c r="BF9" i="1" s="1"/>
  <c r="BG9" i="1" l="1"/>
  <c r="L2" i="1"/>
  <c r="M2" i="1" s="1"/>
  <c r="N2" i="1" s="1"/>
  <c r="O2" i="1" s="1"/>
  <c r="P2" i="1" s="1"/>
  <c r="Q2" i="1" s="1"/>
  <c r="R2" i="1" s="1"/>
  <c r="S2" i="1" s="1"/>
  <c r="T2" i="1" s="1"/>
  <c r="U2" i="1" s="1"/>
  <c r="V2" i="1" s="1"/>
  <c r="W2" i="1" s="1"/>
  <c r="X2" i="1" s="1"/>
  <c r="Y2" i="1" s="1"/>
  <c r="Z2" i="1" s="1"/>
  <c r="AA2" i="1" s="1"/>
  <c r="AB2" i="1" s="1"/>
  <c r="AC2" i="1" s="1"/>
  <c r="AD2" i="1" s="1"/>
  <c r="AE2" i="1" s="1"/>
  <c r="AF2" i="1" s="1"/>
  <c r="AG2" i="1" s="1"/>
  <c r="AH2" i="1" s="1"/>
  <c r="AI2" i="1" s="1"/>
  <c r="AJ2" i="1" s="1"/>
  <c r="AK2" i="1" s="1"/>
  <c r="AL2" i="1" s="1"/>
  <c r="AM2" i="1" s="1"/>
  <c r="AN2" i="1" s="1"/>
  <c r="AO2" i="1" s="1"/>
  <c r="AP2" i="1" s="1"/>
  <c r="AQ2" i="1" s="1"/>
  <c r="AR2" i="1" s="1"/>
  <c r="AS2" i="1" s="1"/>
  <c r="AT2" i="1" s="1"/>
  <c r="AU2" i="1" s="1"/>
  <c r="AV2" i="1" s="1"/>
  <c r="AW2" i="1" s="1"/>
  <c r="AX2" i="1" s="1"/>
  <c r="AY2" i="1" s="1"/>
  <c r="AZ2" i="1" s="1"/>
  <c r="BA2" i="1" s="1"/>
  <c r="BB2" i="1" s="1"/>
  <c r="BC2" i="1" s="1"/>
  <c r="BD2" i="1" s="1"/>
  <c r="BE2" i="1" s="1"/>
  <c r="BF2" i="1" s="1"/>
  <c r="BG2" i="1" s="1"/>
  <c r="BH2" i="1" s="1"/>
  <c r="BI2" i="1" s="1"/>
  <c r="BJ2" i="1" s="1"/>
  <c r="BK2" i="1" s="1"/>
  <c r="BL2" i="1" s="1"/>
  <c r="BM2" i="1" s="1"/>
  <c r="BN2" i="1" s="1"/>
  <c r="BO2" i="1" s="1"/>
  <c r="BP2" i="1" s="1"/>
  <c r="BQ2" i="1" s="1"/>
  <c r="BR2" i="1" s="1"/>
  <c r="BS2" i="1" s="1"/>
  <c r="BT2" i="1" s="1"/>
  <c r="BU2" i="1" s="1"/>
  <c r="BV2" i="1" s="1"/>
  <c r="BW2" i="1" s="1"/>
  <c r="BX2" i="1" s="1"/>
  <c r="BY2" i="1" s="1"/>
  <c r="BZ2" i="1" s="1"/>
  <c r="CA2" i="1" s="1"/>
  <c r="CB2" i="1" s="1"/>
  <c r="CC2" i="1" s="1"/>
  <c r="CD2" i="1" s="1"/>
  <c r="CE2" i="1" s="1"/>
  <c r="CF2" i="1" s="1"/>
  <c r="CG2" i="1" s="1"/>
  <c r="CH2" i="1" s="1"/>
  <c r="CI2" i="1" s="1"/>
  <c r="CJ2" i="1" s="1"/>
  <c r="CK2" i="1" s="1"/>
  <c r="CL2" i="1" s="1"/>
  <c r="CM2" i="1" s="1"/>
  <c r="CN2" i="1" s="1"/>
  <c r="CO2" i="1" s="1"/>
  <c r="CP2" i="1" s="1"/>
  <c r="CQ2" i="1" s="1"/>
  <c r="CR2" i="1" s="1"/>
  <c r="CS2" i="1" s="1"/>
  <c r="CT2" i="1" s="1"/>
  <c r="CU2" i="1" s="1"/>
  <c r="CV2" i="1" s="1"/>
  <c r="CW2" i="1" s="1"/>
  <c r="CX2" i="1" s="1"/>
  <c r="CY2" i="1" s="1"/>
  <c r="CZ2" i="1" s="1"/>
  <c r="DA2" i="1" s="1"/>
  <c r="DB2" i="1" s="1"/>
  <c r="DC2" i="1" s="1"/>
  <c r="DD2" i="1" s="1"/>
  <c r="DE2" i="1" s="1"/>
  <c r="DF2" i="1" s="1"/>
  <c r="M3" i="1"/>
  <c r="N3" i="1" s="1"/>
  <c r="O3" i="1" s="1"/>
  <c r="BH9" i="1" l="1"/>
  <c r="M4" i="1"/>
  <c r="M5" i="1" s="1"/>
  <c r="N4" i="1"/>
  <c r="P3" i="1"/>
  <c r="O4" i="1"/>
  <c r="BI9" i="1" l="1"/>
  <c r="N5" i="1"/>
  <c r="O5" i="1" s="1"/>
  <c r="Q3" i="1"/>
  <c r="P4" i="1"/>
  <c r="BJ9" i="1" l="1"/>
  <c r="P5" i="1"/>
  <c r="R3" i="1"/>
  <c r="Q4" i="1"/>
  <c r="BK9" i="1" l="1"/>
  <c r="Q5" i="1"/>
  <c r="S3" i="1"/>
  <c r="R4" i="1"/>
  <c r="BL9" i="1" l="1"/>
  <c r="R5" i="1"/>
  <c r="T3" i="1"/>
  <c r="S4" i="1"/>
  <c r="BM9" i="1" l="1"/>
  <c r="S5" i="1"/>
  <c r="U3" i="1"/>
  <c r="T4" i="1"/>
  <c r="BN9" i="1" l="1"/>
  <c r="T5" i="1"/>
  <c r="V3" i="1"/>
  <c r="U4" i="1"/>
  <c r="BO9" i="1" l="1"/>
  <c r="U5" i="1"/>
  <c r="W3" i="1"/>
  <c r="V4" i="1"/>
  <c r="BP9" i="1" l="1"/>
  <c r="V5" i="1"/>
  <c r="X3" i="1"/>
  <c r="W4" i="1"/>
  <c r="BQ9" i="1" l="1"/>
  <c r="W5" i="1"/>
  <c r="Y3" i="1"/>
  <c r="X4" i="1"/>
  <c r="BR9" i="1" l="1"/>
  <c r="X5" i="1"/>
  <c r="Z3" i="1"/>
  <c r="Y4" i="1"/>
  <c r="BS9" i="1" l="1"/>
  <c r="Y5" i="1"/>
  <c r="AA3" i="1"/>
  <c r="Z4" i="1"/>
  <c r="BT9" i="1" l="1"/>
  <c r="Z5" i="1"/>
  <c r="AB3" i="1"/>
  <c r="AA4" i="1"/>
  <c r="BU9" i="1" l="1"/>
  <c r="AA5" i="1"/>
  <c r="AC3" i="1"/>
  <c r="AB4" i="1"/>
  <c r="BV9" i="1" l="1"/>
  <c r="AB5" i="1"/>
  <c r="AD3" i="1"/>
  <c r="AC4" i="1"/>
  <c r="BW9" i="1" l="1"/>
  <c r="AC5" i="1"/>
  <c r="AE3" i="1"/>
  <c r="AD4" i="1"/>
  <c r="AD5" i="1" l="1"/>
  <c r="AF3" i="1"/>
  <c r="AE4" i="1"/>
  <c r="AE5" i="1" l="1"/>
  <c r="AG3" i="1"/>
  <c r="AF4" i="1"/>
  <c r="AF5" i="1" l="1"/>
  <c r="AH3" i="1"/>
  <c r="AG4" i="1"/>
  <c r="AG5" i="1" l="1"/>
  <c r="AI3" i="1"/>
  <c r="AH4" i="1"/>
  <c r="AH5" i="1" l="1"/>
  <c r="AJ3" i="1"/>
  <c r="AI4" i="1"/>
  <c r="AI5" i="1" l="1"/>
  <c r="AK3" i="1"/>
  <c r="AJ4" i="1"/>
  <c r="AJ5" i="1" l="1"/>
  <c r="AL3" i="1"/>
  <c r="AK4" i="1"/>
  <c r="AK5" i="1" l="1"/>
  <c r="AM3" i="1"/>
  <c r="AL4" i="1"/>
  <c r="AL5" i="1" l="1"/>
  <c r="AN3" i="1"/>
  <c r="AM4" i="1"/>
  <c r="AM5" i="1" l="1"/>
  <c r="AO3" i="1"/>
  <c r="AN4" i="1"/>
  <c r="AN5" i="1" l="1"/>
  <c r="AP3" i="1"/>
  <c r="AO4" i="1"/>
  <c r="AO5" i="1" l="1"/>
  <c r="AQ3" i="1"/>
  <c r="AP4" i="1"/>
  <c r="AP5" i="1" l="1"/>
  <c r="AR3" i="1"/>
  <c r="AQ4" i="1"/>
  <c r="AQ5" i="1" l="1"/>
  <c r="AS3" i="1"/>
  <c r="AR4" i="1"/>
  <c r="AR5" i="1" l="1"/>
  <c r="AT3" i="1"/>
  <c r="AS4" i="1"/>
  <c r="AS5" i="1" l="1"/>
  <c r="AU3" i="1"/>
  <c r="AT4" i="1"/>
  <c r="AT5" i="1" l="1"/>
  <c r="AV3" i="1"/>
  <c r="AU4" i="1"/>
  <c r="AU5" i="1" l="1"/>
  <c r="AW3" i="1"/>
  <c r="AV4" i="1"/>
  <c r="AV5" i="1" l="1"/>
  <c r="AX3" i="1"/>
  <c r="AW4" i="1"/>
  <c r="AW5" i="1" l="1"/>
  <c r="AY3" i="1"/>
  <c r="AX4" i="1"/>
  <c r="AX5" i="1" l="1"/>
  <c r="AZ3" i="1"/>
  <c r="AY4" i="1"/>
  <c r="AY5" i="1" l="1"/>
  <c r="J10" i="1" s="1"/>
  <c r="K10" i="1" s="1"/>
  <c r="L10" i="1" s="1"/>
  <c r="M10" i="1" s="1"/>
  <c r="N10" i="1" s="1"/>
  <c r="O10" i="1" s="1"/>
  <c r="P10" i="1" s="1"/>
  <c r="Q10" i="1" s="1"/>
  <c r="R10" i="1" s="1"/>
  <c r="S10" i="1" s="1"/>
  <c r="T10" i="1" s="1"/>
  <c r="U10" i="1" s="1"/>
  <c r="V10" i="1" s="1"/>
  <c r="W10" i="1" s="1"/>
  <c r="X10" i="1" s="1"/>
  <c r="Y10" i="1" s="1"/>
  <c r="Z10" i="1" s="1"/>
  <c r="AA10" i="1" s="1"/>
  <c r="AB10" i="1" s="1"/>
  <c r="AC10" i="1" s="1"/>
  <c r="AD10" i="1" s="1"/>
  <c r="AE10" i="1" s="1"/>
  <c r="AF10" i="1" s="1"/>
  <c r="AG10" i="1" s="1"/>
  <c r="AH10" i="1" s="1"/>
  <c r="AI10" i="1" s="1"/>
  <c r="AJ10" i="1" s="1"/>
  <c r="AK10" i="1" s="1"/>
  <c r="AL10" i="1" s="1"/>
  <c r="AM10" i="1" s="1"/>
  <c r="AN10" i="1" s="1"/>
  <c r="AO10" i="1" s="1"/>
  <c r="AP10" i="1" s="1"/>
  <c r="AQ10" i="1" s="1"/>
  <c r="AR10" i="1" s="1"/>
  <c r="AS10" i="1" s="1"/>
  <c r="BA3" i="1"/>
  <c r="AZ4" i="1"/>
  <c r="AZ5" i="1" l="1"/>
  <c r="BB3" i="1"/>
  <c r="BA4" i="1"/>
  <c r="B15" i="1" l="1" a="1"/>
  <c r="B15" i="1" s="1"/>
  <c r="BA5" i="1"/>
  <c r="BC3" i="1"/>
  <c r="BB4" i="1"/>
  <c r="BB5" i="1" l="1"/>
  <c r="BD3" i="1"/>
  <c r="BC4" i="1"/>
  <c r="BC5" i="1" l="1"/>
  <c r="BE3" i="1"/>
  <c r="BD4" i="1"/>
  <c r="BD5" i="1" l="1"/>
  <c r="BF3" i="1"/>
  <c r="BE4" i="1"/>
  <c r="BE5" i="1" l="1"/>
  <c r="BG3" i="1"/>
  <c r="BF4" i="1"/>
  <c r="BF5" i="1" l="1"/>
  <c r="BH3" i="1"/>
  <c r="BG4" i="1"/>
  <c r="BG5" i="1" l="1"/>
  <c r="BI3" i="1"/>
  <c r="BH4" i="1"/>
  <c r="BH5" i="1" l="1"/>
  <c r="BJ3" i="1"/>
  <c r="BI4" i="1"/>
  <c r="BI5" i="1" l="1"/>
  <c r="BK3" i="1"/>
  <c r="BJ4" i="1"/>
  <c r="BJ5" i="1" l="1"/>
  <c r="BL3" i="1"/>
  <c r="BK4" i="1"/>
  <c r="BK5" i="1" l="1"/>
  <c r="BM3" i="1"/>
  <c r="BL4" i="1"/>
  <c r="BL5" i="1" l="1"/>
  <c r="BN3" i="1"/>
  <c r="BM4" i="1"/>
  <c r="BM5" i="1" l="1"/>
  <c r="BO3" i="1"/>
  <c r="BN4" i="1"/>
  <c r="BN5" i="1" l="1"/>
  <c r="BP3" i="1"/>
  <c r="BO4" i="1"/>
  <c r="BO5" i="1" l="1"/>
  <c r="BQ3" i="1"/>
  <c r="BP4" i="1"/>
  <c r="BP5" i="1" l="1"/>
  <c r="BR3" i="1"/>
  <c r="BQ4" i="1"/>
  <c r="BQ5" i="1" l="1"/>
  <c r="BS3" i="1"/>
  <c r="BR4" i="1"/>
  <c r="BR5" i="1" l="1"/>
  <c r="BT3" i="1"/>
  <c r="BS4" i="1"/>
  <c r="BS5" i="1" l="1"/>
  <c r="BU3" i="1"/>
  <c r="BT4" i="1"/>
  <c r="BT5" i="1" l="1"/>
  <c r="BV3" i="1"/>
  <c r="BU4" i="1"/>
  <c r="BU5" i="1" l="1"/>
  <c r="BW3" i="1"/>
  <c r="BV4" i="1"/>
  <c r="BV5" i="1" l="1"/>
  <c r="BX3" i="1"/>
  <c r="BW4" i="1"/>
  <c r="BW5" i="1" l="1"/>
  <c r="BY3" i="1"/>
  <c r="BX4" i="1"/>
  <c r="BX5" i="1" l="1"/>
  <c r="BZ3" i="1"/>
  <c r="BY4" i="1"/>
  <c r="BY5" i="1" l="1"/>
  <c r="CA3" i="1"/>
  <c r="BZ4" i="1"/>
  <c r="BZ5" i="1" l="1"/>
  <c r="CB3" i="1"/>
  <c r="CA4" i="1"/>
  <c r="CA5" i="1" l="1"/>
  <c r="CC3" i="1"/>
  <c r="CB4" i="1"/>
  <c r="CB5" i="1" l="1"/>
  <c r="CC4" i="1"/>
  <c r="CD3" i="1"/>
  <c r="CC5" i="1" l="1"/>
  <c r="CE3" i="1"/>
  <c r="CD4" i="1"/>
  <c r="CD5" i="1" l="1"/>
  <c r="CF3" i="1"/>
  <c r="CE4" i="1"/>
  <c r="CE5" i="1" l="1"/>
  <c r="CF4" i="1"/>
  <c r="CG3" i="1"/>
  <c r="CF5" i="1" l="1"/>
  <c r="CH3" i="1"/>
  <c r="CG4" i="1"/>
  <c r="CG5" i="1" l="1"/>
  <c r="CH4" i="1"/>
  <c r="CI3" i="1"/>
  <c r="CH5" i="1" l="1"/>
  <c r="CI4" i="1"/>
  <c r="CJ3" i="1"/>
  <c r="CI5" i="1" l="1"/>
  <c r="CJ4" i="1"/>
  <c r="CK3" i="1"/>
  <c r="CJ5" i="1" l="1"/>
  <c r="CL3" i="1"/>
  <c r="CK4" i="1"/>
  <c r="CK5" i="1" l="1"/>
  <c r="CM3" i="1"/>
  <c r="CL4" i="1"/>
  <c r="CL5" i="1" l="1"/>
  <c r="CM4" i="1"/>
  <c r="CN3" i="1"/>
  <c r="CM5" i="1" l="1"/>
  <c r="CO3" i="1"/>
  <c r="CN4" i="1"/>
  <c r="CN5" i="1" l="1"/>
  <c r="CP3" i="1"/>
  <c r="CO4" i="1"/>
  <c r="CO5" i="1" l="1"/>
  <c r="CQ3" i="1"/>
  <c r="CP4" i="1"/>
  <c r="CP5" i="1" l="1"/>
  <c r="CQ4" i="1"/>
  <c r="CR3" i="1"/>
  <c r="CQ5" i="1" l="1"/>
  <c r="CS3" i="1"/>
  <c r="CR4" i="1"/>
  <c r="CR5" i="1" l="1"/>
  <c r="CS4" i="1"/>
  <c r="CT3" i="1"/>
  <c r="CS5" i="1" l="1"/>
  <c r="CT4" i="1"/>
  <c r="CU3" i="1"/>
  <c r="CT5" i="1" l="1"/>
  <c r="CV3" i="1"/>
  <c r="CU4" i="1"/>
  <c r="CU5" i="1" l="1"/>
  <c r="CV4" i="1"/>
  <c r="CW3" i="1"/>
  <c r="CV5" i="1" l="1"/>
  <c r="CX3" i="1"/>
  <c r="CW4" i="1"/>
  <c r="CW5" i="1" l="1"/>
  <c r="CY3" i="1"/>
  <c r="CX4" i="1"/>
  <c r="CX5" i="1" l="1"/>
  <c r="CZ3" i="1"/>
  <c r="CY4" i="1"/>
  <c r="CY5" i="1" l="1"/>
  <c r="CZ4" i="1"/>
  <c r="DA3" i="1"/>
  <c r="CZ5" i="1" l="1"/>
  <c r="DB3" i="1"/>
  <c r="DA4" i="1"/>
  <c r="DA5" i="1" l="1"/>
  <c r="DC3" i="1"/>
  <c r="DB4" i="1"/>
  <c r="DB5" i="1" l="1"/>
  <c r="DD3" i="1"/>
  <c r="DC4" i="1"/>
  <c r="DC5" i="1" l="1"/>
  <c r="DD4" i="1"/>
  <c r="DE3" i="1"/>
  <c r="DD5" i="1" l="1"/>
  <c r="DE4" i="1"/>
  <c r="DF3" i="1"/>
  <c r="DE5" i="1" l="1"/>
  <c r="DF4" i="1"/>
  <c r="DF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tc={0FF88B9F-5251-4C2F-A970-236D5A3F1BAF}</author>
    <author>tc={8D916FBC-1BBE-4DD0-A707-777C04D70BDA}</author>
  </authors>
  <commentList>
    <comment ref="E9" authorId="0" shapeId="0" xr:uid="{0FF88B9F-5251-4C2F-A970-236D5A3F1BAF}">
      <text>
        <t>[Threaded comment]
Your version of Excel allows you to read this threaded comment; however, any edits to it will get removed if the file is opened in a newer version of Excel. Learn more: https://go.microsoft.com/fwlink/?linkid=870924
Comment:
    Each year in todays dollars</t>
      </text>
    </comment>
    <comment ref="F9" authorId="1" shapeId="0" xr:uid="{8D916FBC-1BBE-4DD0-A707-777C04D70BDA}">
      <text>
        <t>[Threaded comment]
Your version of Excel allows you to read this threaded comment; however, any edits to it will get removed if the file is opened in a newer version of Excel. Learn more: https://go.microsoft.com/fwlink/?linkid=870924
Comment:
    Rental properties, social security, etc. Assumption is these will increase by the same amount as inflation each year in retirement</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<sst xmlns="http://schemas.openxmlformats.org/spreadsheetml/2006/main" count="57" uniqueCount="51">
  <si>
    <t>Year</t>
  </si>
  <si>
    <t>Age</t>
  </si>
  <si>
    <t>Salary</t>
  </si>
  <si>
    <t>Inflation</t>
  </si>
  <si>
    <t>Working Years</t>
  </si>
  <si>
    <t>Retirement</t>
  </si>
  <si>
    <t>Live Until</t>
  </si>
  <si>
    <t>Money Left Over</t>
  </si>
  <si>
    <t>Interest</t>
  </si>
  <si>
    <t>Yearly Raise</t>
  </si>
  <si>
    <t>Saved Each Year</t>
  </si>
  <si>
    <t>Starting Salary</t>
  </si>
  <si>
    <t>Retirement Age</t>
  </si>
  <si>
    <t>401k (taxed when taken out)</t>
  </si>
  <si>
    <t>Roth (taxed now)</t>
  </si>
  <si>
    <t>You make 100k this year</t>
  </si>
  <si>
    <t>You put 5k into your 401k, so you are only taxed 95k this year</t>
  </si>
  <si>
    <t>Taxes This Year (20% Rate)</t>
  </si>
  <si>
    <t>You are taxed on all 100k, you set aside 4k into a roth</t>
  </si>
  <si>
    <t>Money grows</t>
  </si>
  <si>
    <t>50k</t>
  </si>
  <si>
    <t>40k</t>
  </si>
  <si>
    <t>After taxes</t>
  </si>
  <si>
    <t xml:space="preserve">Essentially, you want to pay similar tax rates in retirement as you do now. If retirement tax rates are higher, you want more money in a Roth. If your current tax rate is higher than it would be in retirement, you want more in 401k. </t>
  </si>
  <si>
    <t xml:space="preserve">Because there is always a standard deduction, you absolutely want some money in a 401k. This year you could deduct around 30k with the standard deduction. By the time you retire that will obviously be a lot higher. If you could predict the future and know that the government will raise tax rates significantly by the time you retire, you would want to funnel more of your money into a Roth account. </t>
  </si>
  <si>
    <t>Obviously a rough illustration, not completely accurate ^</t>
  </si>
  <si>
    <t>1. Inflation averages</t>
  </si>
  <si>
    <t>2. Interest averages</t>
  </si>
  <si>
    <t>3. Yearly Raise averages</t>
  </si>
  <si>
    <t>4. Saved each year</t>
  </si>
  <si>
    <t>5. Live until age</t>
  </si>
  <si>
    <t>6. Spend each year</t>
  </si>
  <si>
    <t>Yearly wage growth generally outpaces inflation. A safe estimate is probably 3.5%, but obviously this number depends on the field you work in and your potential to "move up" and get raises</t>
  </si>
  <si>
    <t>A good goal is to save at least 10% of your yearly income for retirement. Hopefully your company has some sort of retirement match, so you only have to contribute 5-6% of your income to get to 10%. Anything less than that and it can be very difficult to build up enough money</t>
  </si>
  <si>
    <t xml:space="preserve">The hardest part of calculating retirement is knowing how long you will live. Currently the average is about 79 years. The top 10% have been living until 91. These ages have been increasing, and will likely continue to increase due to medical advances. Depending on your current age, you could plan for anywhere from 85 to 95. </t>
  </si>
  <si>
    <t xml:space="preserve">How much you spend each year can vary widely and is completely up to you. If you have a house paid off, an HSA with lots of money for medical expenses, and 2 cars that will last you a long time you could spend as little as 20-30k a year in retirement. If you want to be the fun grandparents, travel a lot, and fund vacations for family, you could spend closer to 150-200k a year. Know what lifestyle you want to have. Plan to pay off your house before beginning retirement, that can free up a lot of money for fun activities instead of living expenses. </t>
  </si>
  <si>
    <t>7. HSA accounts</t>
  </si>
  <si>
    <t xml:space="preserve">When it comes to retirement saving, your order of priorities should generally go something like this, though obviously it depends on the situation. Before saving for retirement have a 3-6 month emergency fund set up. Max out your 401k match from your company. If you aren't already there, get 10% of your yearly income in a retirement account. Max out your HSA. Max out your yearly Roth contribution. If you have more money to put into retirement, throw it in the S&amp;P 500 in a low fee account. Obviously your specific situation will dictate your exact moves, and how much you put in </t>
  </si>
  <si>
    <t xml:space="preserve">If you are younger than 50 don't plan on social security helping you in retirement. Sure, it might still be around but the age limits will have increased or the benefit will have gone down. </t>
  </si>
  <si>
    <t>Current Fund</t>
  </si>
  <si>
    <t xml:space="preserve">Funding your HSA is a great way to help you in retirement. Health expenses in retirement can easily get into the hundreds of thousands of dollars. HSA funds are tax free going in and coming out. Don't count your HSA funds as retirement funds until you are close enough to retirement to know you will actually have money in there when you retire. </t>
  </si>
  <si>
    <t>Spending</t>
  </si>
  <si>
    <t>Passive Income</t>
  </si>
  <si>
    <t xml:space="preserve">The lowest your investments should get on average is 6%. Recently the best investment strategy I have seen is putting everything into the S&amp;P 500 which has averaged 10% returns for 20+ years. Test everything between 6-10%, probably plan on 8% for your working years. Once you actually retire you will likely want to move your assets to a less risky profile. This means your interest rate will be lower in retirement </t>
  </si>
  <si>
    <t>Saved Yearly</t>
  </si>
  <si>
    <t>Account Value</t>
  </si>
  <si>
    <t>N/A</t>
  </si>
  <si>
    <t xml:space="preserve">8. You want a mix of taxable and non-taxable retirement income. Here's a table to illustrate the difference between </t>
  </si>
  <si>
    <t>9. Order of priorities</t>
  </si>
  <si>
    <t>10. Social Security</t>
  </si>
  <si>
    <t xml:space="preserve">Inflation has historically averaged around 2.5-3%. You can probably count on around a 3% average, though there will always be periods of extreme inflation like 2022. Plan on 3% but know what 3.5-4% looks like. Also note that if inflation is higher, your salary will also go up faster though interest could slow down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</si>
</sst>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
    <numFmt numFmtId="165" formatCode="&quot;$&quot;#,##0"/>
    <numFmt numFmtId="166" formatCode="0.000"/>
  </numFmts>
  <fonts count="3" x14ac:knownFonts="1">
    <font>
      <sz val="10"/>
      <color theme="1"/>
      <name val="Verdana"/>
      <family val="2"/>
    </font>
    <font>
      <sz val="10"/>
      <color theme="1"/>
      <name val="Verdana"/>
      <family val="2"/>
    </font>
    <font>
      <b/>
      <sz val="10"/>
      <color theme="1"/>
      <name val="Verdana"/>
      <family val="2"/>
    </font>
  </fonts>
  <fills count="5">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5" tint="0.59999389629810485"/>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3">
    <xf numFmtId="0" fontId="0" fillId="0" borderId="0" xfId="0"/>
    <xf numFmtId="0" fontId="0" fillId="2" borderId="0" xfId="0" applyFill="1"/>
    <xf numFmtId="164" fontId="0" fillId="0" borderId="0" xfId="0" applyNumberFormat="1"/>
    <xf numFmtId="3" fontId="0" fillId="0" borderId="0" xfId="0" applyNumberFormat="1"/>
    <xf numFmtId="0" fontId="0" fillId="0" borderId="0" xfId="0" applyAlignment="1">
      <alignment wrapText="1"/>
    </xf>
    <xf numFmtId="0" fontId="0" fillId="4" borderId="0" xfId="0" applyFill="1"/>
    <xf numFmtId="165" fontId="0" fillId="0" borderId="0" xfId="0" applyNumberFormat="1"/>
    <xf numFmtId="165" fontId="0" fillId="0" borderId="0" xfId="2" applyNumberFormat="1" applyFont="1"/>
    <xf numFmtId="165" fontId="0" fillId="0" borderId="0" xfId="1" applyNumberFormat="1" applyFont="1"/>
    <xf numFmtId="0" fontId="2" fillId="3" borderId="0" xfId="0" applyFont="1"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165" fontId="0" fillId="0" borderId="5" xfId="0" applyNumberFormat="1" applyBorder="1"/>
    <xf numFmtId="9" fontId="0" fillId="0" borderId="4" xfId="0" applyNumberFormat="1" applyBorder="1" applyAlignment="1">
      <alignment horizontal="left"/>
    </xf>
    <xf numFmtId="0" fontId="0" fillId="0" borderId="6" xfId="0" applyBorder="1"/>
    <xf numFmtId="166" fontId="0" fillId="0" borderId="7" xfId="0" applyNumberFormat="1" applyBorder="1"/>
    <xf numFmtId="166" fontId="0" fillId="0" borderId="8" xfId="0" applyNumberFormat="1" applyBorder="1"/>
    <xf numFmtId="165" fontId="0" fillId="0" borderId="6" xfId="0" applyNumberFormat="1" applyBorder="1"/>
    <xf numFmtId="165" fontId="0" fillId="0" borderId="7" xfId="0" applyNumberFormat="1" applyBorder="1"/>
    <xf numFmtId="1" fontId="0" fillId="0" borderId="0" xfId="0" applyNumberFormat="1"/>
  </cellXfs>
  <cellStyles count="3">
    <cellStyle name="Comma" xfId="1" builtinId="3"/>
    <cellStyle name="Currency" xfId="2" builtinId="4"/>
    <cellStyle name="Normal" xfId="0" builtinId="0"/>
  </cellStyles>
  <dxfs count="2">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Harbaugh, Jefferson" id="{0A97CB2B-14BD-4047-8321-38F9F1CC3285}" userId="S::JHarbaugh@unum.com::c8610da8-9a8f-4e20-94ec-ec4a90cbf19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9" dT="2026-07-30T17:28:52.70" personId="{0A97CB2B-14BD-4047-8321-38F9F1CC3285}" id="{0FF88B9F-5251-4C2F-A970-236D5A3F1BAF}">
    <text>Each year in todays dollars</text>
  </threadedComment>
  <threadedComment ref="F9" dT="2026-07-30T17:31:35.47" personId="{0A97CB2B-14BD-4047-8321-38F9F1CC3285}" id="{8D916FBC-1BBE-4DD0-A707-777C04D70BDA}">
    <text>Rental properties, social security, etc. Assumption is these will increase by the same amount as inflation each year in retirement</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489AB-1706-4224-8F3F-42C8673B3C3E}">
  <dimension ref="A1:DG15"/>
  <sheetViews>
    <sheetView workbookViewId="0">
      <selection activeCell="G12" sqref="G12"/>
    </sheetView>
  </sheetViews>
  <sheetFormatPr defaultRowHeight="13.5" x14ac:dyDescent="0.3"/>
  <cols>
    <col min="1" max="1" width="12.61328125" bestFit="1" customWidth="1"/>
    <col min="2" max="2" width="15" bestFit="1" customWidth="1"/>
    <col min="3" max="3" width="8.23046875" bestFit="1" customWidth="1"/>
    <col min="4" max="4" width="12.765625" bestFit="1" customWidth="1"/>
    <col min="5" max="5" width="11.84375" customWidth="1"/>
    <col min="6" max="6" width="13.84375" bestFit="1" customWidth="1"/>
    <col min="8" max="8" width="11.15234375" bestFit="1" customWidth="1"/>
    <col min="10" max="10" width="13.23046875" bestFit="1" customWidth="1"/>
    <col min="11" max="33" width="10.84375" bestFit="1" customWidth="1"/>
    <col min="34" max="45" width="11.84375" bestFit="1" customWidth="1"/>
    <col min="46" max="68" width="10.84375" bestFit="1" customWidth="1"/>
    <col min="69" max="92" width="11.84375" bestFit="1" customWidth="1"/>
    <col min="93" max="110" width="13.4609375" bestFit="1" customWidth="1"/>
  </cols>
  <sheetData>
    <row r="1" spans="1:111" x14ac:dyDescent="0.3">
      <c r="A1" s="1" t="s">
        <v>4</v>
      </c>
      <c r="B1" s="5" t="s">
        <v>3</v>
      </c>
      <c r="C1" s="5" t="s">
        <v>8</v>
      </c>
      <c r="D1" s="5" t="s">
        <v>11</v>
      </c>
      <c r="E1" s="5" t="s">
        <v>9</v>
      </c>
      <c r="F1" s="5" t="s">
        <v>10</v>
      </c>
      <c r="G1" s="5" t="s">
        <v>1</v>
      </c>
      <c r="H1" s="5" t="s">
        <v>39</v>
      </c>
      <c r="J1" s="10" t="s">
        <v>0</v>
      </c>
      <c r="K1" s="11">
        <v>1</v>
      </c>
      <c r="L1" s="11">
        <v>2</v>
      </c>
      <c r="M1" s="11">
        <v>3</v>
      </c>
      <c r="N1" s="11">
        <v>4</v>
      </c>
      <c r="O1" s="11">
        <v>5</v>
      </c>
      <c r="P1" s="11">
        <v>6</v>
      </c>
      <c r="Q1" s="11">
        <v>7</v>
      </c>
      <c r="R1" s="11">
        <v>8</v>
      </c>
      <c r="S1" s="11">
        <v>9</v>
      </c>
      <c r="T1" s="11">
        <v>10</v>
      </c>
      <c r="U1" s="11">
        <v>11</v>
      </c>
      <c r="V1" s="11">
        <v>12</v>
      </c>
      <c r="W1" s="11">
        <v>13</v>
      </c>
      <c r="X1" s="11">
        <v>14</v>
      </c>
      <c r="Y1" s="11">
        <v>15</v>
      </c>
      <c r="Z1" s="11">
        <v>16</v>
      </c>
      <c r="AA1" s="11">
        <v>17</v>
      </c>
      <c r="AB1" s="11">
        <v>18</v>
      </c>
      <c r="AC1" s="11">
        <v>19</v>
      </c>
      <c r="AD1" s="11">
        <v>20</v>
      </c>
      <c r="AE1" s="11">
        <v>21</v>
      </c>
      <c r="AF1" s="11">
        <v>22</v>
      </c>
      <c r="AG1" s="11">
        <v>23</v>
      </c>
      <c r="AH1" s="11">
        <v>24</v>
      </c>
      <c r="AI1" s="11">
        <v>25</v>
      </c>
      <c r="AJ1" s="11">
        <v>26</v>
      </c>
      <c r="AK1" s="11">
        <v>27</v>
      </c>
      <c r="AL1" s="11">
        <v>28</v>
      </c>
      <c r="AM1" s="11">
        <v>29</v>
      </c>
      <c r="AN1" s="11">
        <v>30</v>
      </c>
      <c r="AO1" s="11">
        <v>31</v>
      </c>
      <c r="AP1" s="11">
        <v>32</v>
      </c>
      <c r="AQ1" s="11">
        <v>33</v>
      </c>
      <c r="AR1" s="11">
        <v>34</v>
      </c>
      <c r="AS1" s="11">
        <v>35</v>
      </c>
      <c r="AT1" s="11">
        <v>36</v>
      </c>
      <c r="AU1" s="11">
        <v>37</v>
      </c>
      <c r="AV1" s="11">
        <v>38</v>
      </c>
      <c r="AW1" s="11">
        <v>39</v>
      </c>
      <c r="AX1" s="11">
        <v>40</v>
      </c>
      <c r="AY1" s="11">
        <v>41</v>
      </c>
      <c r="AZ1" s="11">
        <v>42</v>
      </c>
      <c r="BA1" s="11">
        <v>43</v>
      </c>
      <c r="BB1" s="11">
        <v>44</v>
      </c>
      <c r="BC1" s="11">
        <v>45</v>
      </c>
      <c r="BD1" s="11">
        <v>46</v>
      </c>
      <c r="BE1" s="11">
        <v>47</v>
      </c>
      <c r="BF1" s="11">
        <v>48</v>
      </c>
      <c r="BG1" s="11">
        <v>49</v>
      </c>
      <c r="BH1" s="11">
        <v>50</v>
      </c>
      <c r="BI1" s="11">
        <v>51</v>
      </c>
      <c r="BJ1" s="11">
        <v>52</v>
      </c>
      <c r="BK1" s="11">
        <v>53</v>
      </c>
      <c r="BL1" s="11">
        <v>54</v>
      </c>
      <c r="BM1" s="11">
        <v>55</v>
      </c>
      <c r="BN1" s="11">
        <v>56</v>
      </c>
      <c r="BO1" s="11">
        <v>57</v>
      </c>
      <c r="BP1" s="11">
        <v>58</v>
      </c>
      <c r="BQ1" s="11">
        <v>59</v>
      </c>
      <c r="BR1" s="11">
        <v>60</v>
      </c>
      <c r="BS1" s="11">
        <v>61</v>
      </c>
      <c r="BT1" s="11">
        <v>62</v>
      </c>
      <c r="BU1" s="11">
        <v>63</v>
      </c>
      <c r="BV1" s="11">
        <v>64</v>
      </c>
      <c r="BW1" s="11">
        <v>65</v>
      </c>
      <c r="BX1" s="11">
        <v>66</v>
      </c>
      <c r="BY1" s="11">
        <v>67</v>
      </c>
      <c r="BZ1" s="11">
        <v>68</v>
      </c>
      <c r="CA1" s="11">
        <v>69</v>
      </c>
      <c r="CB1" s="11">
        <v>70</v>
      </c>
      <c r="CC1" s="11">
        <v>71</v>
      </c>
      <c r="CD1" s="11">
        <v>72</v>
      </c>
      <c r="CE1" s="11">
        <v>73</v>
      </c>
      <c r="CF1" s="11">
        <v>74</v>
      </c>
      <c r="CG1" s="11">
        <v>75</v>
      </c>
      <c r="CH1" s="11">
        <v>76</v>
      </c>
      <c r="CI1" s="11">
        <v>77</v>
      </c>
      <c r="CJ1" s="11">
        <v>78</v>
      </c>
      <c r="CK1" s="11">
        <v>79</v>
      </c>
      <c r="CL1" s="11">
        <v>80</v>
      </c>
      <c r="CM1" s="11">
        <v>81</v>
      </c>
      <c r="CN1" s="11">
        <v>82</v>
      </c>
      <c r="CO1" s="11">
        <v>83</v>
      </c>
      <c r="CP1" s="11">
        <v>84</v>
      </c>
      <c r="CQ1" s="11">
        <v>85</v>
      </c>
      <c r="CR1" s="11">
        <v>86</v>
      </c>
      <c r="CS1" s="11">
        <v>87</v>
      </c>
      <c r="CT1" s="11">
        <v>88</v>
      </c>
      <c r="CU1" s="11">
        <v>89</v>
      </c>
      <c r="CV1" s="11">
        <v>90</v>
      </c>
      <c r="CW1" s="11">
        <v>91</v>
      </c>
      <c r="CX1" s="11">
        <v>92</v>
      </c>
      <c r="CY1" s="11">
        <v>93</v>
      </c>
      <c r="CZ1" s="11">
        <v>94</v>
      </c>
      <c r="DA1" s="11">
        <v>95</v>
      </c>
      <c r="DB1" s="11">
        <v>96</v>
      </c>
      <c r="DC1" s="11">
        <v>97</v>
      </c>
      <c r="DD1" s="11">
        <v>98</v>
      </c>
      <c r="DE1" s="11">
        <v>99</v>
      </c>
      <c r="DF1" s="12">
        <v>100</v>
      </c>
    </row>
    <row r="2" spans="1:111" x14ac:dyDescent="0.3">
      <c r="B2" s="2">
        <v>0.03</v>
      </c>
      <c r="C2" s="2">
        <v>0.08</v>
      </c>
      <c r="D2" s="8">
        <v>100000</v>
      </c>
      <c r="E2" s="2">
        <v>0.04</v>
      </c>
      <c r="F2" s="2">
        <v>0.05</v>
      </c>
      <c r="G2" s="22">
        <v>25</v>
      </c>
      <c r="H2" s="6">
        <v>50000</v>
      </c>
      <c r="J2" s="13" t="s">
        <v>1</v>
      </c>
      <c r="K2">
        <f>G2</f>
        <v>25</v>
      </c>
      <c r="L2">
        <f t="shared" ref="L2:AQ2" si="0">K2+1</f>
        <v>26</v>
      </c>
      <c r="M2">
        <f t="shared" si="0"/>
        <v>27</v>
      </c>
      <c r="N2">
        <f t="shared" si="0"/>
        <v>28</v>
      </c>
      <c r="O2">
        <f t="shared" si="0"/>
        <v>29</v>
      </c>
      <c r="P2">
        <f t="shared" si="0"/>
        <v>30</v>
      </c>
      <c r="Q2">
        <f t="shared" si="0"/>
        <v>31</v>
      </c>
      <c r="R2">
        <f t="shared" si="0"/>
        <v>32</v>
      </c>
      <c r="S2">
        <f t="shared" si="0"/>
        <v>33</v>
      </c>
      <c r="T2">
        <f t="shared" si="0"/>
        <v>34</v>
      </c>
      <c r="U2">
        <f t="shared" si="0"/>
        <v>35</v>
      </c>
      <c r="V2">
        <f t="shared" si="0"/>
        <v>36</v>
      </c>
      <c r="W2">
        <f t="shared" si="0"/>
        <v>37</v>
      </c>
      <c r="X2">
        <f t="shared" si="0"/>
        <v>38</v>
      </c>
      <c r="Y2">
        <f t="shared" si="0"/>
        <v>39</v>
      </c>
      <c r="Z2">
        <f t="shared" si="0"/>
        <v>40</v>
      </c>
      <c r="AA2">
        <f t="shared" si="0"/>
        <v>41</v>
      </c>
      <c r="AB2">
        <f t="shared" si="0"/>
        <v>42</v>
      </c>
      <c r="AC2">
        <f t="shared" si="0"/>
        <v>43</v>
      </c>
      <c r="AD2">
        <f t="shared" si="0"/>
        <v>44</v>
      </c>
      <c r="AE2">
        <f t="shared" si="0"/>
        <v>45</v>
      </c>
      <c r="AF2">
        <f t="shared" si="0"/>
        <v>46</v>
      </c>
      <c r="AG2">
        <f t="shared" si="0"/>
        <v>47</v>
      </c>
      <c r="AH2">
        <f t="shared" si="0"/>
        <v>48</v>
      </c>
      <c r="AI2">
        <f t="shared" si="0"/>
        <v>49</v>
      </c>
      <c r="AJ2">
        <f t="shared" si="0"/>
        <v>50</v>
      </c>
      <c r="AK2">
        <f t="shared" si="0"/>
        <v>51</v>
      </c>
      <c r="AL2">
        <f t="shared" si="0"/>
        <v>52</v>
      </c>
      <c r="AM2">
        <f t="shared" si="0"/>
        <v>53</v>
      </c>
      <c r="AN2">
        <f t="shared" si="0"/>
        <v>54</v>
      </c>
      <c r="AO2">
        <f t="shared" si="0"/>
        <v>55</v>
      </c>
      <c r="AP2">
        <f t="shared" si="0"/>
        <v>56</v>
      </c>
      <c r="AQ2">
        <f t="shared" si="0"/>
        <v>57</v>
      </c>
      <c r="AR2">
        <f t="shared" ref="AR2:BW2" si="1">AQ2+1</f>
        <v>58</v>
      </c>
      <c r="AS2">
        <f t="shared" si="1"/>
        <v>59</v>
      </c>
      <c r="AT2">
        <f t="shared" si="1"/>
        <v>60</v>
      </c>
      <c r="AU2">
        <f t="shared" si="1"/>
        <v>61</v>
      </c>
      <c r="AV2">
        <f t="shared" si="1"/>
        <v>62</v>
      </c>
      <c r="AW2">
        <f t="shared" si="1"/>
        <v>63</v>
      </c>
      <c r="AX2">
        <f t="shared" si="1"/>
        <v>64</v>
      </c>
      <c r="AY2">
        <f t="shared" si="1"/>
        <v>65</v>
      </c>
      <c r="AZ2">
        <f t="shared" si="1"/>
        <v>66</v>
      </c>
      <c r="BA2">
        <f t="shared" si="1"/>
        <v>67</v>
      </c>
      <c r="BB2">
        <f t="shared" si="1"/>
        <v>68</v>
      </c>
      <c r="BC2">
        <f t="shared" si="1"/>
        <v>69</v>
      </c>
      <c r="BD2">
        <f t="shared" si="1"/>
        <v>70</v>
      </c>
      <c r="BE2">
        <f t="shared" si="1"/>
        <v>71</v>
      </c>
      <c r="BF2">
        <f t="shared" si="1"/>
        <v>72</v>
      </c>
      <c r="BG2">
        <f t="shared" si="1"/>
        <v>73</v>
      </c>
      <c r="BH2">
        <f t="shared" si="1"/>
        <v>74</v>
      </c>
      <c r="BI2">
        <f t="shared" si="1"/>
        <v>75</v>
      </c>
      <c r="BJ2">
        <f t="shared" si="1"/>
        <v>76</v>
      </c>
      <c r="BK2">
        <f t="shared" si="1"/>
        <v>77</v>
      </c>
      <c r="BL2">
        <f t="shared" si="1"/>
        <v>78</v>
      </c>
      <c r="BM2">
        <f t="shared" si="1"/>
        <v>79</v>
      </c>
      <c r="BN2">
        <f t="shared" si="1"/>
        <v>80</v>
      </c>
      <c r="BO2">
        <f t="shared" si="1"/>
        <v>81</v>
      </c>
      <c r="BP2">
        <f t="shared" si="1"/>
        <v>82</v>
      </c>
      <c r="BQ2">
        <f t="shared" si="1"/>
        <v>83</v>
      </c>
      <c r="BR2">
        <f t="shared" si="1"/>
        <v>84</v>
      </c>
      <c r="BS2">
        <f t="shared" si="1"/>
        <v>85</v>
      </c>
      <c r="BT2">
        <f t="shared" si="1"/>
        <v>86</v>
      </c>
      <c r="BU2">
        <f t="shared" si="1"/>
        <v>87</v>
      </c>
      <c r="BV2">
        <f t="shared" si="1"/>
        <v>88</v>
      </c>
      <c r="BW2">
        <f t="shared" si="1"/>
        <v>89</v>
      </c>
      <c r="BX2">
        <f t="shared" ref="BX2:DF2" si="2">BW2+1</f>
        <v>90</v>
      </c>
      <c r="BY2">
        <f t="shared" si="2"/>
        <v>91</v>
      </c>
      <c r="BZ2">
        <f t="shared" si="2"/>
        <v>92</v>
      </c>
      <c r="CA2">
        <f t="shared" si="2"/>
        <v>93</v>
      </c>
      <c r="CB2">
        <f t="shared" si="2"/>
        <v>94</v>
      </c>
      <c r="CC2">
        <f t="shared" si="2"/>
        <v>95</v>
      </c>
      <c r="CD2">
        <f t="shared" si="2"/>
        <v>96</v>
      </c>
      <c r="CE2">
        <f t="shared" si="2"/>
        <v>97</v>
      </c>
      <c r="CF2">
        <f t="shared" si="2"/>
        <v>98</v>
      </c>
      <c r="CG2">
        <f t="shared" si="2"/>
        <v>99</v>
      </c>
      <c r="CH2">
        <f t="shared" si="2"/>
        <v>100</v>
      </c>
      <c r="CI2">
        <f t="shared" si="2"/>
        <v>101</v>
      </c>
      <c r="CJ2">
        <f t="shared" si="2"/>
        <v>102</v>
      </c>
      <c r="CK2">
        <f t="shared" si="2"/>
        <v>103</v>
      </c>
      <c r="CL2">
        <f t="shared" si="2"/>
        <v>104</v>
      </c>
      <c r="CM2">
        <f t="shared" si="2"/>
        <v>105</v>
      </c>
      <c r="CN2">
        <f t="shared" si="2"/>
        <v>106</v>
      </c>
      <c r="CO2">
        <f t="shared" si="2"/>
        <v>107</v>
      </c>
      <c r="CP2">
        <f t="shared" si="2"/>
        <v>108</v>
      </c>
      <c r="CQ2">
        <f t="shared" si="2"/>
        <v>109</v>
      </c>
      <c r="CR2">
        <f t="shared" si="2"/>
        <v>110</v>
      </c>
      <c r="CS2">
        <f t="shared" si="2"/>
        <v>111</v>
      </c>
      <c r="CT2">
        <f t="shared" si="2"/>
        <v>112</v>
      </c>
      <c r="CU2">
        <f t="shared" si="2"/>
        <v>113</v>
      </c>
      <c r="CV2">
        <f t="shared" si="2"/>
        <v>114</v>
      </c>
      <c r="CW2">
        <f t="shared" si="2"/>
        <v>115</v>
      </c>
      <c r="CX2">
        <f t="shared" si="2"/>
        <v>116</v>
      </c>
      <c r="CY2">
        <f t="shared" si="2"/>
        <v>117</v>
      </c>
      <c r="CZ2">
        <f t="shared" si="2"/>
        <v>118</v>
      </c>
      <c r="DA2">
        <f t="shared" si="2"/>
        <v>119</v>
      </c>
      <c r="DB2">
        <f t="shared" si="2"/>
        <v>120</v>
      </c>
      <c r="DC2">
        <f t="shared" si="2"/>
        <v>121</v>
      </c>
      <c r="DD2">
        <f t="shared" si="2"/>
        <v>122</v>
      </c>
      <c r="DE2">
        <f t="shared" si="2"/>
        <v>123</v>
      </c>
      <c r="DF2" s="14">
        <f t="shared" si="2"/>
        <v>124</v>
      </c>
    </row>
    <row r="3" spans="1:111" x14ac:dyDescent="0.3">
      <c r="J3" s="13" t="s">
        <v>2</v>
      </c>
      <c r="K3" t="s">
        <v>46</v>
      </c>
      <c r="L3" s="6">
        <f>$D$2</f>
        <v>100000</v>
      </c>
      <c r="M3" s="6">
        <f t="shared" ref="M3:AR3" si="3">L3*(1+$E$2)</f>
        <v>104000</v>
      </c>
      <c r="N3" s="6">
        <f t="shared" si="3"/>
        <v>108160</v>
      </c>
      <c r="O3" s="6">
        <f t="shared" si="3"/>
        <v>112486.40000000001</v>
      </c>
      <c r="P3" s="6">
        <f t="shared" si="3"/>
        <v>116985.85600000001</v>
      </c>
      <c r="Q3" s="6">
        <f t="shared" si="3"/>
        <v>121665.29024000002</v>
      </c>
      <c r="R3" s="6">
        <f t="shared" si="3"/>
        <v>126531.90184960002</v>
      </c>
      <c r="S3" s="6">
        <f t="shared" si="3"/>
        <v>131593.17792358404</v>
      </c>
      <c r="T3" s="6">
        <f t="shared" si="3"/>
        <v>136856.9050405274</v>
      </c>
      <c r="U3" s="6">
        <f t="shared" si="3"/>
        <v>142331.18124214851</v>
      </c>
      <c r="V3" s="6">
        <f t="shared" si="3"/>
        <v>148024.42849183446</v>
      </c>
      <c r="W3" s="6">
        <f t="shared" si="3"/>
        <v>153945.40563150783</v>
      </c>
      <c r="X3" s="6">
        <f t="shared" si="3"/>
        <v>160103.22185676816</v>
      </c>
      <c r="Y3" s="6">
        <f t="shared" si="3"/>
        <v>166507.3507310389</v>
      </c>
      <c r="Z3" s="6">
        <f t="shared" si="3"/>
        <v>173167.64476028047</v>
      </c>
      <c r="AA3" s="6">
        <f t="shared" si="3"/>
        <v>180094.35055069168</v>
      </c>
      <c r="AB3" s="6">
        <f t="shared" si="3"/>
        <v>187298.12457271936</v>
      </c>
      <c r="AC3" s="6">
        <f t="shared" si="3"/>
        <v>194790.04955562815</v>
      </c>
      <c r="AD3" s="6">
        <f t="shared" si="3"/>
        <v>202581.65153785329</v>
      </c>
      <c r="AE3" s="6">
        <f t="shared" si="3"/>
        <v>210684.91759936744</v>
      </c>
      <c r="AF3" s="6">
        <f t="shared" si="3"/>
        <v>219112.31430334214</v>
      </c>
      <c r="AG3" s="6">
        <f t="shared" si="3"/>
        <v>227876.80687547583</v>
      </c>
      <c r="AH3" s="6">
        <f t="shared" si="3"/>
        <v>236991.87915049487</v>
      </c>
      <c r="AI3" s="6">
        <f t="shared" si="3"/>
        <v>246471.55431651467</v>
      </c>
      <c r="AJ3" s="6">
        <f t="shared" si="3"/>
        <v>256330.41648917526</v>
      </c>
      <c r="AK3" s="6">
        <f t="shared" si="3"/>
        <v>266583.63314874226</v>
      </c>
      <c r="AL3" s="6">
        <f t="shared" si="3"/>
        <v>277246.97847469198</v>
      </c>
      <c r="AM3" s="6">
        <f t="shared" si="3"/>
        <v>288336.85761367966</v>
      </c>
      <c r="AN3" s="6">
        <f t="shared" si="3"/>
        <v>299870.33191822685</v>
      </c>
      <c r="AO3" s="6">
        <f t="shared" si="3"/>
        <v>311865.14519495593</v>
      </c>
      <c r="AP3" s="6">
        <f t="shared" si="3"/>
        <v>324339.7510027542</v>
      </c>
      <c r="AQ3" s="6">
        <f t="shared" si="3"/>
        <v>337313.34104286437</v>
      </c>
      <c r="AR3" s="6">
        <f t="shared" si="3"/>
        <v>350805.87468457897</v>
      </c>
      <c r="AS3" s="6">
        <f t="shared" ref="AS3:BX3" si="4">AR3*(1+$E$2)</f>
        <v>364838.10967196216</v>
      </c>
      <c r="AT3" s="6">
        <f t="shared" si="4"/>
        <v>379431.63405884063</v>
      </c>
      <c r="AU3" s="6">
        <f t="shared" si="4"/>
        <v>394608.89942119428</v>
      </c>
      <c r="AV3" s="6">
        <f t="shared" si="4"/>
        <v>410393.25539804203</v>
      </c>
      <c r="AW3" s="6">
        <f t="shared" si="4"/>
        <v>426808.98561396374</v>
      </c>
      <c r="AX3" s="6">
        <f t="shared" si="4"/>
        <v>443881.34503852233</v>
      </c>
      <c r="AY3" s="6">
        <f t="shared" si="4"/>
        <v>461636.59884006326</v>
      </c>
      <c r="AZ3" s="6">
        <f t="shared" si="4"/>
        <v>480102.0627936658</v>
      </c>
      <c r="BA3" s="6">
        <f t="shared" si="4"/>
        <v>499306.14530541247</v>
      </c>
      <c r="BB3" s="6">
        <f t="shared" si="4"/>
        <v>519278.39111762901</v>
      </c>
      <c r="BC3" s="6">
        <f t="shared" si="4"/>
        <v>540049.52676233416</v>
      </c>
      <c r="BD3" s="6">
        <f t="shared" si="4"/>
        <v>561651.50783282751</v>
      </c>
      <c r="BE3" s="6">
        <f t="shared" si="4"/>
        <v>584117.56814614066</v>
      </c>
      <c r="BF3" s="6">
        <f t="shared" si="4"/>
        <v>607482.27087198629</v>
      </c>
      <c r="BG3" s="6">
        <f t="shared" si="4"/>
        <v>631781.56170686579</v>
      </c>
      <c r="BH3" s="6">
        <f t="shared" si="4"/>
        <v>657052.82417514047</v>
      </c>
      <c r="BI3" s="6">
        <f t="shared" si="4"/>
        <v>683334.93714214617</v>
      </c>
      <c r="BJ3" s="6">
        <f t="shared" si="4"/>
        <v>710668.33462783205</v>
      </c>
      <c r="BK3" s="6">
        <f t="shared" si="4"/>
        <v>739095.06801294535</v>
      </c>
      <c r="BL3" s="6">
        <f t="shared" si="4"/>
        <v>768658.87073346321</v>
      </c>
      <c r="BM3" s="6">
        <f t="shared" si="4"/>
        <v>799405.22556280182</v>
      </c>
      <c r="BN3" s="6">
        <f t="shared" si="4"/>
        <v>831381.43458531389</v>
      </c>
      <c r="BO3" s="6">
        <f t="shared" si="4"/>
        <v>864636.69196872646</v>
      </c>
      <c r="BP3" s="6">
        <f t="shared" si="4"/>
        <v>899222.15964747558</v>
      </c>
      <c r="BQ3" s="6">
        <f t="shared" si="4"/>
        <v>935191.04603337462</v>
      </c>
      <c r="BR3" s="6">
        <f t="shared" si="4"/>
        <v>972598.68787470961</v>
      </c>
      <c r="BS3" s="6">
        <f t="shared" si="4"/>
        <v>1011502.635389698</v>
      </c>
      <c r="BT3" s="6">
        <f t="shared" si="4"/>
        <v>1051962.740805286</v>
      </c>
      <c r="BU3" s="6">
        <f t="shared" si="4"/>
        <v>1094041.2504374974</v>
      </c>
      <c r="BV3" s="6">
        <f t="shared" si="4"/>
        <v>1137802.9004549973</v>
      </c>
      <c r="BW3" s="6">
        <f t="shared" si="4"/>
        <v>1183315.0164731971</v>
      </c>
      <c r="BX3" s="6">
        <f t="shared" si="4"/>
        <v>1230647.6171321252</v>
      </c>
      <c r="BY3" s="6">
        <f t="shared" ref="BY3:DF3" si="5">BX3*(1+$E$2)</f>
        <v>1279873.5218174101</v>
      </c>
      <c r="BZ3" s="6">
        <f t="shared" si="5"/>
        <v>1331068.4626901066</v>
      </c>
      <c r="CA3" s="6">
        <f t="shared" si="5"/>
        <v>1384311.2011977108</v>
      </c>
      <c r="CB3" s="6">
        <f t="shared" si="5"/>
        <v>1439683.6492456193</v>
      </c>
      <c r="CC3" s="6">
        <f t="shared" si="5"/>
        <v>1497270.9952154441</v>
      </c>
      <c r="CD3" s="6">
        <f t="shared" si="5"/>
        <v>1557161.8350240618</v>
      </c>
      <c r="CE3" s="6">
        <f t="shared" si="5"/>
        <v>1619448.3084250244</v>
      </c>
      <c r="CF3" s="6">
        <f t="shared" si="5"/>
        <v>1684226.2407620254</v>
      </c>
      <c r="CG3" s="6">
        <f t="shared" si="5"/>
        <v>1751595.2903925064</v>
      </c>
      <c r="CH3" s="6">
        <f t="shared" si="5"/>
        <v>1821659.1020082068</v>
      </c>
      <c r="CI3" s="6">
        <f t="shared" si="5"/>
        <v>1894525.466088535</v>
      </c>
      <c r="CJ3" s="6">
        <f t="shared" si="5"/>
        <v>1970306.4847320765</v>
      </c>
      <c r="CK3" s="6">
        <f t="shared" si="5"/>
        <v>2049118.7441213597</v>
      </c>
      <c r="CL3" s="6">
        <f t="shared" si="5"/>
        <v>2131083.4938862142</v>
      </c>
      <c r="CM3" s="6">
        <f t="shared" si="5"/>
        <v>2216326.8336416627</v>
      </c>
      <c r="CN3" s="6">
        <f t="shared" si="5"/>
        <v>2304979.9069873295</v>
      </c>
      <c r="CO3" s="6">
        <f t="shared" si="5"/>
        <v>2397179.1032668226</v>
      </c>
      <c r="CP3" s="6">
        <f t="shared" si="5"/>
        <v>2493066.2673974955</v>
      </c>
      <c r="CQ3" s="6">
        <f t="shared" si="5"/>
        <v>2592788.9180933954</v>
      </c>
      <c r="CR3" s="6">
        <f t="shared" si="5"/>
        <v>2696500.4748171312</v>
      </c>
      <c r="CS3" s="6">
        <f t="shared" si="5"/>
        <v>2804360.4938098164</v>
      </c>
      <c r="CT3" s="6">
        <f t="shared" si="5"/>
        <v>2916534.9135622093</v>
      </c>
      <c r="CU3" s="6">
        <f t="shared" si="5"/>
        <v>3033196.3101046979</v>
      </c>
      <c r="CV3" s="6">
        <f t="shared" si="5"/>
        <v>3154524.1625088858</v>
      </c>
      <c r="CW3" s="6">
        <f t="shared" si="5"/>
        <v>3280705.1290092412</v>
      </c>
      <c r="CX3" s="6">
        <f t="shared" si="5"/>
        <v>3411933.3341696109</v>
      </c>
      <c r="CY3" s="6">
        <f t="shared" si="5"/>
        <v>3548410.6675363956</v>
      </c>
      <c r="CZ3" s="6">
        <f t="shared" si="5"/>
        <v>3690347.0942378514</v>
      </c>
      <c r="DA3" s="6">
        <f t="shared" si="5"/>
        <v>3837960.9780073655</v>
      </c>
      <c r="DB3" s="6">
        <f t="shared" si="5"/>
        <v>3991479.41712766</v>
      </c>
      <c r="DC3" s="6">
        <f t="shared" si="5"/>
        <v>4151138.5938127665</v>
      </c>
      <c r="DD3" s="6">
        <f t="shared" si="5"/>
        <v>4317184.1375652775</v>
      </c>
      <c r="DE3" s="6">
        <f t="shared" si="5"/>
        <v>4489871.5030678883</v>
      </c>
      <c r="DF3" s="6">
        <f t="shared" si="5"/>
        <v>4669466.3631906044</v>
      </c>
      <c r="DG3" s="15"/>
    </row>
    <row r="4" spans="1:111" x14ac:dyDescent="0.3">
      <c r="J4" s="16" t="s">
        <v>44</v>
      </c>
      <c r="K4" t="s">
        <v>46</v>
      </c>
      <c r="L4" s="6">
        <f t="shared" ref="L4:AQ4" si="6">$F$2*L3</f>
        <v>5000</v>
      </c>
      <c r="M4" s="6">
        <f t="shared" si="6"/>
        <v>5200</v>
      </c>
      <c r="N4" s="6">
        <f t="shared" si="6"/>
        <v>5408</v>
      </c>
      <c r="O4" s="6">
        <f t="shared" si="6"/>
        <v>5624.3200000000006</v>
      </c>
      <c r="P4" s="6">
        <f t="shared" si="6"/>
        <v>5849.2928000000011</v>
      </c>
      <c r="Q4" s="6">
        <f t="shared" si="6"/>
        <v>6083.2645120000016</v>
      </c>
      <c r="R4" s="6">
        <f t="shared" si="6"/>
        <v>6326.5950924800018</v>
      </c>
      <c r="S4" s="6">
        <f t="shared" si="6"/>
        <v>6579.6588961792022</v>
      </c>
      <c r="T4" s="6">
        <f t="shared" si="6"/>
        <v>6842.8452520263709</v>
      </c>
      <c r="U4" s="6">
        <f t="shared" si="6"/>
        <v>7116.5590621074261</v>
      </c>
      <c r="V4" s="6">
        <f t="shared" si="6"/>
        <v>7401.2214245917239</v>
      </c>
      <c r="W4" s="6">
        <f t="shared" si="6"/>
        <v>7697.2702815753919</v>
      </c>
      <c r="X4" s="6">
        <f t="shared" si="6"/>
        <v>8005.161092838408</v>
      </c>
      <c r="Y4" s="6">
        <f t="shared" si="6"/>
        <v>8325.3675365519448</v>
      </c>
      <c r="Z4" s="6">
        <f t="shared" si="6"/>
        <v>8658.3822380140246</v>
      </c>
      <c r="AA4" s="6">
        <f t="shared" si="6"/>
        <v>9004.7175275345853</v>
      </c>
      <c r="AB4" s="6">
        <f t="shared" si="6"/>
        <v>9364.9062286359676</v>
      </c>
      <c r="AC4" s="6">
        <f t="shared" si="6"/>
        <v>9739.5024777814087</v>
      </c>
      <c r="AD4" s="6">
        <f t="shared" si="6"/>
        <v>10129.082576892666</v>
      </c>
      <c r="AE4" s="6">
        <f t="shared" si="6"/>
        <v>10534.245879968374</v>
      </c>
      <c r="AF4" s="6">
        <f t="shared" si="6"/>
        <v>10955.615715167107</v>
      </c>
      <c r="AG4" s="6">
        <f t="shared" si="6"/>
        <v>11393.840343773792</v>
      </c>
      <c r="AH4" s="6">
        <f t="shared" si="6"/>
        <v>11849.593957524745</v>
      </c>
      <c r="AI4" s="6">
        <f t="shared" si="6"/>
        <v>12323.577715825733</v>
      </c>
      <c r="AJ4" s="6">
        <f t="shared" si="6"/>
        <v>12816.520824458763</v>
      </c>
      <c r="AK4" s="6">
        <f t="shared" si="6"/>
        <v>13329.181657437113</v>
      </c>
      <c r="AL4" s="6">
        <f t="shared" si="6"/>
        <v>13862.3489237346</v>
      </c>
      <c r="AM4" s="6">
        <f t="shared" si="6"/>
        <v>14416.842880683984</v>
      </c>
      <c r="AN4" s="6">
        <f t="shared" si="6"/>
        <v>14993.516595911344</v>
      </c>
      <c r="AO4" s="6">
        <f t="shared" si="6"/>
        <v>15593.257259747797</v>
      </c>
      <c r="AP4" s="6">
        <f t="shared" si="6"/>
        <v>16216.98755013771</v>
      </c>
      <c r="AQ4" s="6">
        <f t="shared" si="6"/>
        <v>16865.667052143221</v>
      </c>
      <c r="AR4" s="6">
        <f t="shared" ref="AR4:BW4" si="7">$F$2*AR3</f>
        <v>17540.293734228948</v>
      </c>
      <c r="AS4" s="6">
        <f t="shared" si="7"/>
        <v>18241.905483598108</v>
      </c>
      <c r="AT4" s="6">
        <f t="shared" si="7"/>
        <v>18971.581702942032</v>
      </c>
      <c r="AU4" s="6">
        <f t="shared" si="7"/>
        <v>19730.444971059715</v>
      </c>
      <c r="AV4" s="6">
        <f t="shared" si="7"/>
        <v>20519.662769902105</v>
      </c>
      <c r="AW4" s="6">
        <f t="shared" si="7"/>
        <v>21340.449280698187</v>
      </c>
      <c r="AX4" s="6">
        <f t="shared" si="7"/>
        <v>22194.067251926117</v>
      </c>
      <c r="AY4" s="6">
        <f t="shared" si="7"/>
        <v>23081.829942003165</v>
      </c>
      <c r="AZ4" s="6">
        <f t="shared" si="7"/>
        <v>24005.103139683291</v>
      </c>
      <c r="BA4" s="6">
        <f t="shared" si="7"/>
        <v>24965.307265270625</v>
      </c>
      <c r="BB4" s="6">
        <f t="shared" si="7"/>
        <v>25963.919555881454</v>
      </c>
      <c r="BC4" s="6">
        <f t="shared" si="7"/>
        <v>27002.47633811671</v>
      </c>
      <c r="BD4" s="6">
        <f t="shared" si="7"/>
        <v>28082.575391641378</v>
      </c>
      <c r="BE4" s="6">
        <f t="shared" si="7"/>
        <v>29205.878407307035</v>
      </c>
      <c r="BF4" s="6">
        <f t="shared" si="7"/>
        <v>30374.113543599316</v>
      </c>
      <c r="BG4" s="6">
        <f t="shared" si="7"/>
        <v>31589.078085343292</v>
      </c>
      <c r="BH4" s="6">
        <f t="shared" si="7"/>
        <v>32852.641208757028</v>
      </c>
      <c r="BI4" s="6">
        <f t="shared" si="7"/>
        <v>34166.746857107311</v>
      </c>
      <c r="BJ4" s="6">
        <f t="shared" si="7"/>
        <v>35533.416731391604</v>
      </c>
      <c r="BK4" s="6">
        <f t="shared" si="7"/>
        <v>36954.753400647271</v>
      </c>
      <c r="BL4" s="6">
        <f t="shared" si="7"/>
        <v>38432.943536673163</v>
      </c>
      <c r="BM4" s="6">
        <f t="shared" si="7"/>
        <v>39970.261278140097</v>
      </c>
      <c r="BN4" s="6">
        <f t="shared" si="7"/>
        <v>41569.071729265699</v>
      </c>
      <c r="BO4" s="6">
        <f t="shared" si="7"/>
        <v>43231.834598436326</v>
      </c>
      <c r="BP4" s="6">
        <f t="shared" si="7"/>
        <v>44961.107982373782</v>
      </c>
      <c r="BQ4" s="6">
        <f t="shared" si="7"/>
        <v>46759.552301668737</v>
      </c>
      <c r="BR4" s="6">
        <f t="shared" si="7"/>
        <v>48629.934393735486</v>
      </c>
      <c r="BS4" s="6">
        <f t="shared" si="7"/>
        <v>50575.131769484899</v>
      </c>
      <c r="BT4" s="6">
        <f t="shared" si="7"/>
        <v>52598.137040264301</v>
      </c>
      <c r="BU4" s="6">
        <f t="shared" si="7"/>
        <v>54702.062521874876</v>
      </c>
      <c r="BV4" s="6">
        <f t="shared" si="7"/>
        <v>56890.145022749872</v>
      </c>
      <c r="BW4" s="6">
        <f t="shared" si="7"/>
        <v>59165.750823659859</v>
      </c>
      <c r="BX4" s="6">
        <f t="shared" ref="BX4:DC4" si="8">$F$2*BX3</f>
        <v>61532.380856606265</v>
      </c>
      <c r="BY4" s="6">
        <f t="shared" si="8"/>
        <v>63993.676090870511</v>
      </c>
      <c r="BZ4" s="6">
        <f t="shared" si="8"/>
        <v>66553.423134505327</v>
      </c>
      <c r="CA4" s="6">
        <f t="shared" si="8"/>
        <v>69215.560059885538</v>
      </c>
      <c r="CB4" s="6">
        <f t="shared" si="8"/>
        <v>71984.182462280965</v>
      </c>
      <c r="CC4" s="6">
        <f t="shared" si="8"/>
        <v>74863.549760772206</v>
      </c>
      <c r="CD4" s="6">
        <f t="shared" si="8"/>
        <v>77858.091751203101</v>
      </c>
      <c r="CE4" s="6">
        <f t="shared" si="8"/>
        <v>80972.415421251222</v>
      </c>
      <c r="CF4" s="6">
        <f t="shared" si="8"/>
        <v>84211.31203810127</v>
      </c>
      <c r="CG4" s="6">
        <f t="shared" si="8"/>
        <v>87579.764519625329</v>
      </c>
      <c r="CH4" s="6">
        <f t="shared" si="8"/>
        <v>91082.955100410341</v>
      </c>
      <c r="CI4" s="6">
        <f t="shared" si="8"/>
        <v>94726.273304426752</v>
      </c>
      <c r="CJ4" s="6">
        <f t="shared" si="8"/>
        <v>98515.324236603832</v>
      </c>
      <c r="CK4" s="6">
        <f t="shared" si="8"/>
        <v>102455.93720606799</v>
      </c>
      <c r="CL4" s="6">
        <f t="shared" si="8"/>
        <v>106554.17469431071</v>
      </c>
      <c r="CM4" s="6">
        <f t="shared" si="8"/>
        <v>110816.34168208315</v>
      </c>
      <c r="CN4" s="6">
        <f t="shared" si="8"/>
        <v>115248.99534936648</v>
      </c>
      <c r="CO4" s="6">
        <f t="shared" si="8"/>
        <v>119858.95516334113</v>
      </c>
      <c r="CP4" s="6">
        <f t="shared" si="8"/>
        <v>124653.31336987478</v>
      </c>
      <c r="CQ4" s="6">
        <f t="shared" si="8"/>
        <v>129639.44590466977</v>
      </c>
      <c r="CR4" s="6">
        <f t="shared" si="8"/>
        <v>134825.02374085656</v>
      </c>
      <c r="CS4" s="6">
        <f t="shared" si="8"/>
        <v>140218.02469049083</v>
      </c>
      <c r="CT4" s="6">
        <f t="shared" si="8"/>
        <v>145826.74567811048</v>
      </c>
      <c r="CU4" s="6">
        <f t="shared" si="8"/>
        <v>151659.8155052349</v>
      </c>
      <c r="CV4" s="6">
        <f t="shared" si="8"/>
        <v>157726.2081254443</v>
      </c>
      <c r="CW4" s="6">
        <f t="shared" si="8"/>
        <v>164035.25645046207</v>
      </c>
      <c r="CX4" s="6">
        <f t="shared" si="8"/>
        <v>170596.66670848057</v>
      </c>
      <c r="CY4" s="6">
        <f t="shared" si="8"/>
        <v>177420.5333768198</v>
      </c>
      <c r="CZ4" s="6">
        <f t="shared" si="8"/>
        <v>184517.35471189258</v>
      </c>
      <c r="DA4" s="6">
        <f t="shared" si="8"/>
        <v>191898.04890036827</v>
      </c>
      <c r="DB4" s="6">
        <f t="shared" si="8"/>
        <v>199573.97085638301</v>
      </c>
      <c r="DC4" s="6">
        <f t="shared" si="8"/>
        <v>207556.92969063832</v>
      </c>
      <c r="DD4" s="6">
        <f t="shared" ref="DD4:DF4" si="9">$F$2*DD3</f>
        <v>215859.20687826388</v>
      </c>
      <c r="DE4" s="6">
        <f t="shared" si="9"/>
        <v>224493.57515339443</v>
      </c>
      <c r="DF4" s="6">
        <f t="shared" si="9"/>
        <v>233473.31815953023</v>
      </c>
      <c r="DG4" s="15"/>
    </row>
    <row r="5" spans="1:111" x14ac:dyDescent="0.3">
      <c r="J5" s="13" t="s">
        <v>45</v>
      </c>
      <c r="K5" s="6">
        <f>H2</f>
        <v>50000</v>
      </c>
      <c r="L5" s="6">
        <f>(H2*(1+C2))+(L4*(1+(C2/2)))</f>
        <v>59200</v>
      </c>
      <c r="M5" s="6">
        <f>L5*(1+$C$2)+(M4*(1+($C$2/2)))</f>
        <v>69344</v>
      </c>
      <c r="N5" s="6">
        <f>M5*(1+$C$2)+(N4*(1+($C$2/2)))</f>
        <v>80515.840000000011</v>
      </c>
      <c r="O5" s="6">
        <f t="shared" ref="O5:BZ5" si="10">N5*(1+$C$2)+(O4*(1+($C$2/2)))</f>
        <v>92806.400000000009</v>
      </c>
      <c r="P5" s="6">
        <f t="shared" si="10"/>
        <v>106314.17651200001</v>
      </c>
      <c r="Q5" s="6">
        <f t="shared" si="10"/>
        <v>121145.90572544001</v>
      </c>
      <c r="R5" s="6">
        <f t="shared" si="10"/>
        <v>137417.23707965444</v>
      </c>
      <c r="S5" s="6">
        <f t="shared" si="10"/>
        <v>155253.46129805318</v>
      </c>
      <c r="T5" s="6">
        <f t="shared" si="10"/>
        <v>174790.29726400488</v>
      </c>
      <c r="U5" s="6">
        <f t="shared" si="10"/>
        <v>196174.74246971702</v>
      </c>
      <c r="V5" s="6">
        <f t="shared" si="10"/>
        <v>219565.99214886979</v>
      </c>
      <c r="W5" s="6">
        <f t="shared" si="10"/>
        <v>245136.4326136178</v>
      </c>
      <c r="X5" s="6">
        <f t="shared" si="10"/>
        <v>273072.71475925919</v>
      </c>
      <c r="Y5" s="6">
        <f t="shared" si="10"/>
        <v>303576.91417801398</v>
      </c>
      <c r="Z5" s="6">
        <f t="shared" si="10"/>
        <v>336867.78483978967</v>
      </c>
      <c r="AA5" s="6">
        <f t="shared" si="10"/>
        <v>373182.11385560886</v>
      </c>
      <c r="AB5" s="6">
        <f t="shared" si="10"/>
        <v>412776.18544183898</v>
      </c>
      <c r="AC5" s="6">
        <f t="shared" si="10"/>
        <v>455927.36285407882</v>
      </c>
      <c r="AD5" s="6">
        <f t="shared" si="10"/>
        <v>502935.79776237358</v>
      </c>
      <c r="AE5" s="6">
        <f t="shared" si="10"/>
        <v>554126.27729853068</v>
      </c>
      <c r="AF5" s="6">
        <f t="shared" si="10"/>
        <v>609850.21982618701</v>
      </c>
      <c r="AG5" s="6">
        <f t="shared" si="10"/>
        <v>670487.83136980678</v>
      </c>
      <c r="AH5" s="6">
        <f t="shared" si="10"/>
        <v>736450.43559521716</v>
      </c>
      <c r="AI5" s="6">
        <f t="shared" si="10"/>
        <v>808182.99126729334</v>
      </c>
      <c r="AJ5" s="6">
        <f t="shared" si="10"/>
        <v>886166.81222611398</v>
      </c>
      <c r="AK5" s="6">
        <f t="shared" si="10"/>
        <v>970922.50612793781</v>
      </c>
      <c r="AL5" s="6">
        <f t="shared" si="10"/>
        <v>1063013.1494988569</v>
      </c>
      <c r="AM5" s="6">
        <f t="shared" si="10"/>
        <v>1163047.7180546767</v>
      </c>
      <c r="AN5" s="6">
        <f t="shared" si="10"/>
        <v>1271684.7927587987</v>
      </c>
      <c r="AO5" s="6">
        <f t="shared" si="10"/>
        <v>1389636.5637296406</v>
      </c>
      <c r="AP5" s="6">
        <f t="shared" si="10"/>
        <v>1517673.1558801553</v>
      </c>
      <c r="AQ5" s="6">
        <f t="shared" si="10"/>
        <v>1656627.3020847968</v>
      </c>
      <c r="AR5" s="6">
        <f t="shared" si="10"/>
        <v>1807399.3917351789</v>
      </c>
      <c r="AS5" s="6">
        <f t="shared" si="10"/>
        <v>1970962.9247769353</v>
      </c>
      <c r="AT5" s="6">
        <f t="shared" si="10"/>
        <v>2148370.4037301503</v>
      </c>
      <c r="AU5" s="6">
        <f t="shared" si="10"/>
        <v>2340759.6987984646</v>
      </c>
      <c r="AV5" s="6">
        <f t="shared" si="10"/>
        <v>2549360.9239830403</v>
      </c>
      <c r="AW5" s="6">
        <f t="shared" si="10"/>
        <v>2775503.8651536098</v>
      </c>
      <c r="AX5" s="6">
        <f t="shared" si="10"/>
        <v>3020626.004307902</v>
      </c>
      <c r="AY5" s="6">
        <f t="shared" si="10"/>
        <v>3286281.1877922174</v>
      </c>
      <c r="AZ5" s="6">
        <f t="shared" si="10"/>
        <v>3574148.9900808656</v>
      </c>
      <c r="BA5" s="6">
        <f t="shared" si="10"/>
        <v>3886044.8288432164</v>
      </c>
      <c r="BB5" s="6">
        <f t="shared" si="10"/>
        <v>4223930.8914887905</v>
      </c>
      <c r="BC5" s="6">
        <f t="shared" si="10"/>
        <v>4589927.9381995359</v>
      </c>
      <c r="BD5" s="6">
        <f t="shared" si="10"/>
        <v>4986328.0516628064</v>
      </c>
      <c r="BE5" s="6">
        <f t="shared" si="10"/>
        <v>5415608.4093394298</v>
      </c>
      <c r="BF5" s="6">
        <f t="shared" si="10"/>
        <v>5880446.1601719279</v>
      </c>
      <c r="BG5" s="6">
        <f t="shared" si="10"/>
        <v>6383734.4941944396</v>
      </c>
      <c r="BH5" s="6">
        <f t="shared" si="10"/>
        <v>6928600.000587103</v>
      </c>
      <c r="BI5" s="6">
        <f t="shared" si="10"/>
        <v>7518421.4173654635</v>
      </c>
      <c r="BJ5" s="6">
        <f t="shared" si="10"/>
        <v>8156849.8841553479</v>
      </c>
      <c r="BK5" s="6">
        <f t="shared" si="10"/>
        <v>8847830.8184244484</v>
      </c>
      <c r="BL5" s="6">
        <f t="shared" si="10"/>
        <v>9595627.5451765452</v>
      </c>
      <c r="BM5" s="6">
        <f t="shared" si="10"/>
        <v>10404846.820519935</v>
      </c>
      <c r="BN5" s="6">
        <f t="shared" si="10"/>
        <v>11280466.400759967</v>
      </c>
      <c r="BO5" s="6">
        <f t="shared" si="10"/>
        <v>12227864.820803137</v>
      </c>
      <c r="BP5" s="6">
        <f t="shared" si="10"/>
        <v>13252853.558769058</v>
      </c>
      <c r="BQ5" s="6">
        <f t="shared" si="10"/>
        <v>14361711.77786432</v>
      </c>
      <c r="BR5" s="6">
        <f t="shared" si="10"/>
        <v>15561223.851862952</v>
      </c>
      <c r="BS5" s="6">
        <f t="shared" si="10"/>
        <v>16858719.897052255</v>
      </c>
      <c r="BT5" s="6">
        <f t="shared" si="10"/>
        <v>18262119.551338311</v>
      </c>
      <c r="BU5" s="6">
        <f t="shared" si="10"/>
        <v>19779979.260468129</v>
      </c>
      <c r="BV5" s="6">
        <f t="shared" si="10"/>
        <v>21421543.352129243</v>
      </c>
      <c r="BW5" s="6">
        <f t="shared" si="10"/>
        <v>23196799.201156192</v>
      </c>
      <c r="BX5" s="6">
        <f t="shared" si="10"/>
        <v>25116536.813339557</v>
      </c>
      <c r="BY5" s="6">
        <f t="shared" si="10"/>
        <v>27192413.181541231</v>
      </c>
      <c r="BZ5" s="6">
        <f t="shared" si="10"/>
        <v>29437021.796124417</v>
      </c>
      <c r="CA5" s="6">
        <f t="shared" ref="CA5:DF5" si="11">BZ5*(1+$C$2)+(CA4*(1+($C$2/2)))</f>
        <v>31863967.722276654</v>
      </c>
      <c r="CB5" s="6">
        <f t="shared" si="11"/>
        <v>34487948.689819559</v>
      </c>
      <c r="CC5" s="6">
        <f t="shared" si="11"/>
        <v>37324842.67675633</v>
      </c>
      <c r="CD5" s="6">
        <f t="shared" si="11"/>
        <v>40391802.506318092</v>
      </c>
      <c r="CE5" s="6">
        <f t="shared" si="11"/>
        <v>43707358.018861644</v>
      </c>
      <c r="CF5" s="6">
        <f t="shared" si="11"/>
        <v>47291526.424890205</v>
      </c>
      <c r="CG5" s="6">
        <f t="shared" si="11"/>
        <v>51165931.493981838</v>
      </c>
      <c r="CH5" s="6">
        <f t="shared" si="11"/>
        <v>55353932.286804818</v>
      </c>
      <c r="CI5" s="6">
        <f t="shared" si="11"/>
        <v>59880762.193985805</v>
      </c>
      <c r="CJ5" s="6">
        <f t="shared" si="11"/>
        <v>64773679.106710739</v>
      </c>
      <c r="CK5" s="6">
        <f t="shared" si="11"/>
        <v>70062127.609941915</v>
      </c>
      <c r="CL5" s="6">
        <f t="shared" si="11"/>
        <v>75777914.160419345</v>
      </c>
      <c r="CM5" s="6">
        <f t="shared" si="11"/>
        <v>81955396.288602263</v>
      </c>
      <c r="CN5" s="6">
        <f t="shared" si="11"/>
        <v>88631686.946853802</v>
      </c>
      <c r="CO5" s="6">
        <f t="shared" si="11"/>
        <v>95846875.215971977</v>
      </c>
      <c r="CP5" s="6">
        <f t="shared" si="11"/>
        <v>103644264.67915441</v>
      </c>
      <c r="CQ5" s="6">
        <f t="shared" si="11"/>
        <v>112070630.87722763</v>
      </c>
      <c r="CR5" s="6">
        <f t="shared" si="11"/>
        <v>121176499.37209634</v>
      </c>
      <c r="CS5" s="6">
        <f t="shared" si="11"/>
        <v>131016446.06754217</v>
      </c>
      <c r="CT5" s="6">
        <f t="shared" si="11"/>
        <v>141649421.56845078</v>
      </c>
      <c r="CU5" s="6">
        <f t="shared" si="11"/>
        <v>153139101.50205231</v>
      </c>
      <c r="CV5" s="6">
        <f t="shared" si="11"/>
        <v>165554264.87866697</v>
      </c>
      <c r="CW5" s="6">
        <f t="shared" si="11"/>
        <v>178969202.73566881</v>
      </c>
      <c r="CX5" s="6">
        <f t="shared" si="11"/>
        <v>193464159.48789912</v>
      </c>
      <c r="CY5" s="6">
        <f t="shared" si="11"/>
        <v>209125809.60164297</v>
      </c>
      <c r="CZ5" s="6">
        <f t="shared" si="11"/>
        <v>226047772.4186748</v>
      </c>
      <c r="DA5" s="6">
        <f t="shared" si="11"/>
        <v>244331168.18302515</v>
      </c>
      <c r="DB5" s="6">
        <f t="shared" si="11"/>
        <v>264085218.56735781</v>
      </c>
      <c r="DC5" s="6">
        <f t="shared" si="11"/>
        <v>285427895.25962472</v>
      </c>
      <c r="DD5" s="6">
        <f t="shared" si="11"/>
        <v>308486620.45554811</v>
      </c>
      <c r="DE5" s="6">
        <f t="shared" si="11"/>
        <v>333399023.41015148</v>
      </c>
      <c r="DF5" s="6">
        <f t="shared" si="11"/>
        <v>360313757.53384954</v>
      </c>
      <c r="DG5" s="15"/>
    </row>
    <row r="6" spans="1:111" x14ac:dyDescent="0.3">
      <c r="J6" s="17" t="s">
        <v>3</v>
      </c>
      <c r="K6" s="18">
        <v>1</v>
      </c>
      <c r="L6" s="18">
        <f t="shared" ref="L6:AQ6" si="12">K6*(1+$B$2)</f>
        <v>1.03</v>
      </c>
      <c r="M6" s="18">
        <f t="shared" si="12"/>
        <v>1.0609</v>
      </c>
      <c r="N6" s="18">
        <f t="shared" si="12"/>
        <v>1.092727</v>
      </c>
      <c r="O6" s="18">
        <f t="shared" si="12"/>
        <v>1.1255088100000001</v>
      </c>
      <c r="P6" s="18">
        <f t="shared" si="12"/>
        <v>1.1592740743000001</v>
      </c>
      <c r="Q6" s="18">
        <f t="shared" si="12"/>
        <v>1.1940522965290001</v>
      </c>
      <c r="R6" s="18">
        <f t="shared" si="12"/>
        <v>1.2298738654248702</v>
      </c>
      <c r="S6" s="18">
        <f t="shared" si="12"/>
        <v>1.2667700813876164</v>
      </c>
      <c r="T6" s="18">
        <f t="shared" si="12"/>
        <v>1.3047731838292449</v>
      </c>
      <c r="U6" s="18">
        <f t="shared" si="12"/>
        <v>1.3439163793441222</v>
      </c>
      <c r="V6" s="18">
        <f t="shared" si="12"/>
        <v>1.3842338707244459</v>
      </c>
      <c r="W6" s="18">
        <f t="shared" si="12"/>
        <v>1.4257608868461793</v>
      </c>
      <c r="X6" s="18">
        <f t="shared" si="12"/>
        <v>1.4685337134515648</v>
      </c>
      <c r="Y6" s="18">
        <f t="shared" si="12"/>
        <v>1.5125897248551119</v>
      </c>
      <c r="Z6" s="18">
        <f t="shared" si="12"/>
        <v>1.5579674166007653</v>
      </c>
      <c r="AA6" s="18">
        <f t="shared" si="12"/>
        <v>1.6047064390987884</v>
      </c>
      <c r="AB6" s="18">
        <f t="shared" si="12"/>
        <v>1.652847632271752</v>
      </c>
      <c r="AC6" s="18">
        <f t="shared" si="12"/>
        <v>1.7024330612399046</v>
      </c>
      <c r="AD6" s="18">
        <f t="shared" si="12"/>
        <v>1.7535060530771018</v>
      </c>
      <c r="AE6" s="18">
        <f t="shared" si="12"/>
        <v>1.806111234669415</v>
      </c>
      <c r="AF6" s="18">
        <f t="shared" si="12"/>
        <v>1.8602945717094976</v>
      </c>
      <c r="AG6" s="18">
        <f t="shared" si="12"/>
        <v>1.9161034088607827</v>
      </c>
      <c r="AH6" s="18">
        <f t="shared" si="12"/>
        <v>1.9735865111266062</v>
      </c>
      <c r="AI6" s="18">
        <f t="shared" si="12"/>
        <v>2.0327941064604045</v>
      </c>
      <c r="AJ6" s="18">
        <f t="shared" si="12"/>
        <v>2.0937779296542165</v>
      </c>
      <c r="AK6" s="18">
        <f t="shared" si="12"/>
        <v>2.1565912675438432</v>
      </c>
      <c r="AL6" s="18">
        <f t="shared" si="12"/>
        <v>2.2212890055701586</v>
      </c>
      <c r="AM6" s="18">
        <f t="shared" si="12"/>
        <v>2.2879276757372633</v>
      </c>
      <c r="AN6" s="18">
        <f t="shared" si="12"/>
        <v>2.3565655060093813</v>
      </c>
      <c r="AO6" s="18">
        <f t="shared" si="12"/>
        <v>2.4272624711896627</v>
      </c>
      <c r="AP6" s="18">
        <f t="shared" si="12"/>
        <v>2.5000803453253524</v>
      </c>
      <c r="AQ6" s="18">
        <f t="shared" si="12"/>
        <v>2.5750827556851132</v>
      </c>
      <c r="AR6" s="18">
        <f t="shared" ref="AR6:BW6" si="13">AQ6*(1+$B$2)</f>
        <v>2.6523352383556666</v>
      </c>
      <c r="AS6" s="18">
        <f t="shared" si="13"/>
        <v>2.7319052955063365</v>
      </c>
      <c r="AT6" s="18">
        <f t="shared" si="13"/>
        <v>2.8138624543715265</v>
      </c>
      <c r="AU6" s="18">
        <f t="shared" si="13"/>
        <v>2.8982783280026725</v>
      </c>
      <c r="AV6" s="18">
        <f t="shared" si="13"/>
        <v>2.9852266778427525</v>
      </c>
      <c r="AW6" s="18">
        <f t="shared" si="13"/>
        <v>3.074783478178035</v>
      </c>
      <c r="AX6" s="18">
        <f t="shared" si="13"/>
        <v>3.1670269825233763</v>
      </c>
      <c r="AY6" s="18">
        <f t="shared" si="13"/>
        <v>3.2620377919990777</v>
      </c>
      <c r="AZ6" s="18">
        <f t="shared" si="13"/>
        <v>3.3598989257590501</v>
      </c>
      <c r="BA6" s="18">
        <f t="shared" si="13"/>
        <v>3.4606958935318217</v>
      </c>
      <c r="BB6" s="18">
        <f t="shared" si="13"/>
        <v>3.5645167703377765</v>
      </c>
      <c r="BC6" s="18">
        <f t="shared" si="13"/>
        <v>3.67145227344791</v>
      </c>
      <c r="BD6" s="18">
        <f t="shared" si="13"/>
        <v>3.7815958416513475</v>
      </c>
      <c r="BE6" s="18">
        <f t="shared" si="13"/>
        <v>3.8950437169008882</v>
      </c>
      <c r="BF6" s="18">
        <f t="shared" si="13"/>
        <v>4.0118950284079151</v>
      </c>
      <c r="BG6" s="18">
        <f t="shared" si="13"/>
        <v>4.1322518792601528</v>
      </c>
      <c r="BH6" s="18">
        <f t="shared" si="13"/>
        <v>4.2562194356379575</v>
      </c>
      <c r="BI6" s="18">
        <f t="shared" si="13"/>
        <v>4.383906018707096</v>
      </c>
      <c r="BJ6" s="18">
        <f t="shared" si="13"/>
        <v>4.5154231992683087</v>
      </c>
      <c r="BK6" s="18">
        <f t="shared" si="13"/>
        <v>4.6508858952463576</v>
      </c>
      <c r="BL6" s="18">
        <f t="shared" si="13"/>
        <v>4.7904124721037489</v>
      </c>
      <c r="BM6" s="18">
        <f t="shared" si="13"/>
        <v>4.9341248462668617</v>
      </c>
      <c r="BN6" s="18">
        <f t="shared" si="13"/>
        <v>5.0821485916548674</v>
      </c>
      <c r="BO6" s="18">
        <f t="shared" si="13"/>
        <v>5.2346130494045138</v>
      </c>
      <c r="BP6" s="18">
        <f t="shared" si="13"/>
        <v>5.3916514408866494</v>
      </c>
      <c r="BQ6" s="18">
        <f t="shared" si="13"/>
        <v>5.5534009841132495</v>
      </c>
      <c r="BR6" s="18">
        <f t="shared" si="13"/>
        <v>5.7200030136366466</v>
      </c>
      <c r="BS6" s="18">
        <f t="shared" si="13"/>
        <v>5.8916031040457462</v>
      </c>
      <c r="BT6" s="18">
        <f t="shared" si="13"/>
        <v>6.0683511971671189</v>
      </c>
      <c r="BU6" s="18">
        <f t="shared" si="13"/>
        <v>6.2504017330821329</v>
      </c>
      <c r="BV6" s="18">
        <f t="shared" si="13"/>
        <v>6.4379137850745973</v>
      </c>
      <c r="BW6" s="18">
        <f t="shared" si="13"/>
        <v>6.6310511986268352</v>
      </c>
      <c r="BX6" s="18">
        <f t="shared" ref="BX6:DF6" si="14">BW6*(1+$B$2)</f>
        <v>6.8299827345856405</v>
      </c>
      <c r="BY6" s="18">
        <f t="shared" si="14"/>
        <v>7.0348822166232097</v>
      </c>
      <c r="BZ6" s="18">
        <f t="shared" si="14"/>
        <v>7.2459286831219059</v>
      </c>
      <c r="CA6" s="18">
        <f t="shared" si="14"/>
        <v>7.4633065436155634</v>
      </c>
      <c r="CB6" s="18">
        <f t="shared" si="14"/>
        <v>7.6872057399240301</v>
      </c>
      <c r="CC6" s="18">
        <f t="shared" si="14"/>
        <v>7.9178219121217515</v>
      </c>
      <c r="CD6" s="18">
        <f t="shared" si="14"/>
        <v>8.155356569485404</v>
      </c>
      <c r="CE6" s="18">
        <f t="shared" si="14"/>
        <v>8.4000172665699662</v>
      </c>
      <c r="CF6" s="18">
        <f t="shared" si="14"/>
        <v>8.6520177845670645</v>
      </c>
      <c r="CG6" s="18">
        <f t="shared" si="14"/>
        <v>8.9115783181040769</v>
      </c>
      <c r="CH6" s="18">
        <f t="shared" si="14"/>
        <v>9.1789256676471993</v>
      </c>
      <c r="CI6" s="18">
        <f t="shared" si="14"/>
        <v>9.4542934376766148</v>
      </c>
      <c r="CJ6" s="18">
        <f t="shared" si="14"/>
        <v>9.7379222408069133</v>
      </c>
      <c r="CK6" s="18">
        <f t="shared" si="14"/>
        <v>10.03005990803112</v>
      </c>
      <c r="CL6" s="18">
        <f t="shared" si="14"/>
        <v>10.330961705272054</v>
      </c>
      <c r="CM6" s="18">
        <f t="shared" si="14"/>
        <v>10.640890556430216</v>
      </c>
      <c r="CN6" s="18">
        <f t="shared" si="14"/>
        <v>10.960117273123123</v>
      </c>
      <c r="CO6" s="18">
        <f t="shared" si="14"/>
        <v>11.288920791316817</v>
      </c>
      <c r="CP6" s="18">
        <f t="shared" si="14"/>
        <v>11.627588415056323</v>
      </c>
      <c r="CQ6" s="18">
        <f t="shared" si="14"/>
        <v>11.976416067508012</v>
      </c>
      <c r="CR6" s="18">
        <f t="shared" si="14"/>
        <v>12.335708549533253</v>
      </c>
      <c r="CS6" s="18">
        <f t="shared" si="14"/>
        <v>12.705779806019251</v>
      </c>
      <c r="CT6" s="18">
        <f t="shared" si="14"/>
        <v>13.086953200199829</v>
      </c>
      <c r="CU6" s="18">
        <f t="shared" si="14"/>
        <v>13.479561796205825</v>
      </c>
      <c r="CV6" s="18">
        <f t="shared" si="14"/>
        <v>13.883948650092</v>
      </c>
      <c r="CW6" s="18">
        <f t="shared" si="14"/>
        <v>14.300467109594761</v>
      </c>
      <c r="CX6" s="18">
        <f t="shared" si="14"/>
        <v>14.729481122882603</v>
      </c>
      <c r="CY6" s="18">
        <f t="shared" si="14"/>
        <v>15.171365556569082</v>
      </c>
      <c r="CZ6" s="18">
        <f t="shared" si="14"/>
        <v>15.626506523266155</v>
      </c>
      <c r="DA6" s="18">
        <f t="shared" si="14"/>
        <v>16.095301718964141</v>
      </c>
      <c r="DB6" s="18">
        <f t="shared" si="14"/>
        <v>16.578160770533067</v>
      </c>
      <c r="DC6" s="18">
        <f t="shared" si="14"/>
        <v>17.075505593649059</v>
      </c>
      <c r="DD6" s="18">
        <f t="shared" si="14"/>
        <v>17.587770761458529</v>
      </c>
      <c r="DE6" s="18">
        <f t="shared" si="14"/>
        <v>18.115403884302285</v>
      </c>
      <c r="DF6" s="19">
        <f t="shared" si="14"/>
        <v>18.658866000831356</v>
      </c>
    </row>
    <row r="9" spans="1:111" x14ac:dyDescent="0.3">
      <c r="A9" s="1" t="s">
        <v>5</v>
      </c>
      <c r="B9" s="5" t="s">
        <v>12</v>
      </c>
      <c r="C9" s="5" t="s">
        <v>6</v>
      </c>
      <c r="D9" s="5" t="s">
        <v>8</v>
      </c>
      <c r="E9" s="5" t="s">
        <v>41</v>
      </c>
      <c r="F9" s="5" t="s">
        <v>42</v>
      </c>
      <c r="J9" s="10">
        <f>B10</f>
        <v>65</v>
      </c>
      <c r="K9" s="11">
        <f>IF(J9+1&lt;=$C$10,J9+1,"")</f>
        <v>66</v>
      </c>
      <c r="L9" s="11">
        <f t="shared" ref="L9:AS9" si="15">IF(K9+1&lt;=$C$10,K9+1,"")</f>
        <v>67</v>
      </c>
      <c r="M9" s="11">
        <f t="shared" si="15"/>
        <v>68</v>
      </c>
      <c r="N9" s="11">
        <f t="shared" si="15"/>
        <v>69</v>
      </c>
      <c r="O9" s="11">
        <f t="shared" si="15"/>
        <v>70</v>
      </c>
      <c r="P9" s="11">
        <f t="shared" si="15"/>
        <v>71</v>
      </c>
      <c r="Q9" s="11">
        <f t="shared" si="15"/>
        <v>72</v>
      </c>
      <c r="R9" s="11">
        <f t="shared" si="15"/>
        <v>73</v>
      </c>
      <c r="S9" s="11">
        <f t="shared" si="15"/>
        <v>74</v>
      </c>
      <c r="T9" s="11">
        <f t="shared" si="15"/>
        <v>75</v>
      </c>
      <c r="U9" s="11">
        <f t="shared" si="15"/>
        <v>76</v>
      </c>
      <c r="V9" s="11">
        <f t="shared" si="15"/>
        <v>77</v>
      </c>
      <c r="W9" s="11">
        <f t="shared" si="15"/>
        <v>78</v>
      </c>
      <c r="X9" s="11">
        <f t="shared" si="15"/>
        <v>79</v>
      </c>
      <c r="Y9" s="11">
        <f t="shared" si="15"/>
        <v>80</v>
      </c>
      <c r="Z9" s="11">
        <f t="shared" si="15"/>
        <v>81</v>
      </c>
      <c r="AA9" s="11">
        <f t="shared" si="15"/>
        <v>82</v>
      </c>
      <c r="AB9" s="11">
        <f t="shared" si="15"/>
        <v>83</v>
      </c>
      <c r="AC9" s="11">
        <f t="shared" si="15"/>
        <v>84</v>
      </c>
      <c r="AD9" s="11">
        <f t="shared" si="15"/>
        <v>85</v>
      </c>
      <c r="AE9" s="11">
        <f t="shared" si="15"/>
        <v>86</v>
      </c>
      <c r="AF9" s="11">
        <f t="shared" si="15"/>
        <v>87</v>
      </c>
      <c r="AG9" s="11">
        <f t="shared" si="15"/>
        <v>88</v>
      </c>
      <c r="AH9" s="11">
        <f t="shared" si="15"/>
        <v>89</v>
      </c>
      <c r="AI9" s="11">
        <f t="shared" si="15"/>
        <v>90</v>
      </c>
      <c r="AJ9" s="11">
        <f t="shared" si="15"/>
        <v>91</v>
      </c>
      <c r="AK9" s="11">
        <f t="shared" si="15"/>
        <v>92</v>
      </c>
      <c r="AL9" s="11">
        <f t="shared" si="15"/>
        <v>93</v>
      </c>
      <c r="AM9" s="11">
        <f t="shared" si="15"/>
        <v>94</v>
      </c>
      <c r="AN9" s="11">
        <f t="shared" si="15"/>
        <v>95</v>
      </c>
      <c r="AO9" s="11">
        <f t="shared" si="15"/>
        <v>96</v>
      </c>
      <c r="AP9" s="11">
        <f t="shared" si="15"/>
        <v>97</v>
      </c>
      <c r="AQ9" s="11">
        <f t="shared" si="15"/>
        <v>98</v>
      </c>
      <c r="AR9" s="11">
        <f t="shared" si="15"/>
        <v>99</v>
      </c>
      <c r="AS9" s="11">
        <f t="shared" si="15"/>
        <v>100</v>
      </c>
      <c r="AT9" s="11" t="str">
        <f t="shared" ref="AT9" si="16">IF(AS9+1&lt;=$C$10,AS9+1,"")</f>
        <v/>
      </c>
      <c r="AU9" s="11" t="e">
        <f t="shared" ref="AU9" si="17">IF(AT9+1&lt;=$C$10,AT9+1,"")</f>
        <v>#VALUE!</v>
      </c>
      <c r="AV9" s="11" t="e">
        <f t="shared" ref="AV9" si="18">IF(AU9+1&lt;=$C$10,AU9+1,"")</f>
        <v>#VALUE!</v>
      </c>
      <c r="AW9" s="11" t="e">
        <f t="shared" ref="AW9" si="19">IF(AV9+1&lt;=$C$10,AV9+1,"")</f>
        <v>#VALUE!</v>
      </c>
      <c r="AX9" s="11" t="e">
        <f t="shared" ref="AX9" si="20">IF(AW9+1&lt;=$C$10,AW9+1,"")</f>
        <v>#VALUE!</v>
      </c>
      <c r="AY9" s="11" t="e">
        <f t="shared" ref="AY9" si="21">IF(AX9+1&lt;=$C$10,AX9+1,"")</f>
        <v>#VALUE!</v>
      </c>
      <c r="AZ9" s="11" t="e">
        <f t="shared" ref="AZ9" si="22">IF(AY9+1&lt;=$C$10,AY9+1,"")</f>
        <v>#VALUE!</v>
      </c>
      <c r="BA9" s="11" t="e">
        <f t="shared" ref="BA9" si="23">IF(AZ9+1&lt;=$C$10,AZ9+1,"")</f>
        <v>#VALUE!</v>
      </c>
      <c r="BB9" s="11" t="e">
        <f t="shared" ref="BB9" si="24">IF(BA9+1&lt;=$C$10,BA9+1,"")</f>
        <v>#VALUE!</v>
      </c>
      <c r="BC9" s="11" t="e">
        <f t="shared" ref="BC9" si="25">IF(BB9+1&lt;=$C$10,BB9+1,"")</f>
        <v>#VALUE!</v>
      </c>
      <c r="BD9" s="12" t="e">
        <f t="shared" ref="BD9" si="26">IF(BC9+1&lt;=$C$10,BC9+1,"")</f>
        <v>#VALUE!</v>
      </c>
      <c r="BE9" s="12" t="e">
        <f t="shared" ref="BE9" si="27">IF(BD9+1&lt;=$C$10,BD9+1,"")</f>
        <v>#VALUE!</v>
      </c>
      <c r="BF9" s="12" t="e">
        <f t="shared" ref="BF9" si="28">IF(BE9+1&lt;=$C$10,BE9+1,"")</f>
        <v>#VALUE!</v>
      </c>
      <c r="BG9" s="12" t="e">
        <f t="shared" ref="BG9" si="29">IF(BF9+1&lt;=$C$10,BF9+1,"")</f>
        <v>#VALUE!</v>
      </c>
      <c r="BH9" s="12" t="e">
        <f t="shared" ref="BH9" si="30">IF(BG9+1&lt;=$C$10,BG9+1,"")</f>
        <v>#VALUE!</v>
      </c>
      <c r="BI9" s="12" t="e">
        <f t="shared" ref="BI9" si="31">IF(BH9+1&lt;=$C$10,BH9+1,"")</f>
        <v>#VALUE!</v>
      </c>
      <c r="BJ9" s="12" t="e">
        <f t="shared" ref="BJ9" si="32">IF(BI9+1&lt;=$C$10,BI9+1,"")</f>
        <v>#VALUE!</v>
      </c>
      <c r="BK9" s="12" t="e">
        <f t="shared" ref="BK9" si="33">IF(BJ9+1&lt;=$C$10,BJ9+1,"")</f>
        <v>#VALUE!</v>
      </c>
      <c r="BL9" s="12" t="e">
        <f t="shared" ref="BL9" si="34">IF(BK9+1&lt;=$C$10,BK9+1,"")</f>
        <v>#VALUE!</v>
      </c>
      <c r="BM9" s="12" t="e">
        <f t="shared" ref="BM9" si="35">IF(BL9+1&lt;=$C$10,BL9+1,"")</f>
        <v>#VALUE!</v>
      </c>
      <c r="BN9" s="12" t="e">
        <f t="shared" ref="BN9" si="36">IF(BM9+1&lt;=$C$10,BM9+1,"")</f>
        <v>#VALUE!</v>
      </c>
      <c r="BO9" s="12" t="e">
        <f t="shared" ref="BO9" si="37">IF(BN9+1&lt;=$C$10,BN9+1,"")</f>
        <v>#VALUE!</v>
      </c>
      <c r="BP9" s="12" t="e">
        <f t="shared" ref="BP9" si="38">IF(BO9+1&lt;=$C$10,BO9+1,"")</f>
        <v>#VALUE!</v>
      </c>
      <c r="BQ9" s="12" t="e">
        <f t="shared" ref="BQ9" si="39">IF(BP9+1&lt;=$C$10,BP9+1,"")</f>
        <v>#VALUE!</v>
      </c>
      <c r="BR9" s="12" t="e">
        <f t="shared" ref="BR9" si="40">IF(BQ9+1&lt;=$C$10,BQ9+1,"")</f>
        <v>#VALUE!</v>
      </c>
      <c r="BS9" s="12" t="e">
        <f t="shared" ref="BS9" si="41">IF(BR9+1&lt;=$C$10,BR9+1,"")</f>
        <v>#VALUE!</v>
      </c>
      <c r="BT9" s="12" t="e">
        <f t="shared" ref="BT9" si="42">IF(BS9+1&lt;=$C$10,BS9+1,"")</f>
        <v>#VALUE!</v>
      </c>
      <c r="BU9" s="12" t="e">
        <f t="shared" ref="BU9" si="43">IF(BT9+1&lt;=$C$10,BT9+1,"")</f>
        <v>#VALUE!</v>
      </c>
      <c r="BV9" s="12" t="e">
        <f t="shared" ref="BV9" si="44">IF(BU9+1&lt;=$C$10,BU9+1,"")</f>
        <v>#VALUE!</v>
      </c>
      <c r="BW9" s="11" t="e">
        <f t="shared" ref="BW9" si="45">IF(BV9+1&lt;=$C$10,BV9+1,"")</f>
        <v>#VALUE!</v>
      </c>
    </row>
    <row r="10" spans="1:111" x14ac:dyDescent="0.3">
      <c r="B10">
        <v>65</v>
      </c>
      <c r="C10">
        <v>100</v>
      </c>
      <c r="D10" s="2">
        <v>0.06</v>
      </c>
      <c r="E10" s="7">
        <v>75000</v>
      </c>
      <c r="F10" s="6">
        <v>20000</v>
      </c>
      <c r="J10" s="20">
        <f>_xlfn.XLOOKUP(J9,J2:EE2,J5:EE5)</f>
        <v>3286281.1877922174</v>
      </c>
      <c r="K10" s="21">
        <f>IF(K9="","",(((J10-($E$10*_xlfn.XLOOKUP(K9-1,J2:CB2,J6:CB6))+$F$10*K6)*(1+$D$10))))</f>
        <v>3245326.0545958239</v>
      </c>
      <c r="L10" s="21">
        <f t="shared" ref="L10:BW10" si="46">IF(L9="","",(((K10-($E$10*_xlfn.XLOOKUP(L9-1,K2:CC2,K6:CC6))+$F$10*L6)*(1+$D$10))))</f>
        <v>3194769.6532737291</v>
      </c>
      <c r="M10" s="21">
        <f t="shared" si="46"/>
        <v>3133821.5889343731</v>
      </c>
      <c r="N10" s="21">
        <f t="shared" si="46"/>
        <v>3061637.6134285824</v>
      </c>
      <c r="O10" s="21">
        <f t="shared" si="46"/>
        <v>2977316.2012671889</v>
      </c>
      <c r="P10" s="21">
        <f t="shared" si="46"/>
        <v>2879894.9143070984</v>
      </c>
      <c r="Q10" s="21">
        <f t="shared" si="46"/>
        <v>2768346.5423583188</v>
      </c>
      <c r="R10" s="21">
        <f t="shared" si="46"/>
        <v>2641575.0060883961</v>
      </c>
      <c r="S10" s="21">
        <f t="shared" si="46"/>
        <v>2498411.0077779354</v>
      </c>
      <c r="T10" s="21">
        <f t="shared" si="46"/>
        <v>2337607.414608574</v>
      </c>
      <c r="U10" s="21">
        <f t="shared" si="46"/>
        <v>2157834.3582399702</v>
      </c>
      <c r="V10" s="21">
        <f t="shared" si="46"/>
        <v>1957674.0334518962</v>
      </c>
      <c r="W10" s="21">
        <f t="shared" si="46"/>
        <v>1735615.1775880635</v>
      </c>
      <c r="X10" s="21">
        <f t="shared" si="46"/>
        <v>1490047.2114362724</v>
      </c>
      <c r="Y10" s="21">
        <f t="shared" si="46"/>
        <v>1219254.0210111616</v>
      </c>
      <c r="Z10" s="21">
        <f t="shared" si="46"/>
        <v>921407.35846720566</v>
      </c>
      <c r="AA10" s="21">
        <f t="shared" si="46"/>
        <v>594559.83905647346</v>
      </c>
      <c r="AB10" s="21">
        <f t="shared" si="46"/>
        <v>236637.50965353439</v>
      </c>
      <c r="AC10" s="21">
        <f t="shared" si="46"/>
        <v>-154568.03710597093</v>
      </c>
      <c r="AD10" s="21">
        <f t="shared" si="46"/>
        <v>-581408.03059120802</v>
      </c>
      <c r="AE10" s="21">
        <f t="shared" si="46"/>
        <v>-1046385.4010233257</v>
      </c>
      <c r="AF10" s="21">
        <f t="shared" si="46"/>
        <v>-1552164.2003392701</v>
      </c>
      <c r="AG10" s="21">
        <f t="shared" si="46"/>
        <v>-2101579.5978718074</v>
      </c>
      <c r="AH10" s="21">
        <f t="shared" si="46"/>
        <v>-2697648.4856216623</v>
      </c>
      <c r="AI10" s="21">
        <f t="shared" si="46"/>
        <v>-3343580.7299928353</v>
      </c>
      <c r="AJ10" s="21">
        <f t="shared" si="46"/>
        <v>-4042791.1090832949</v>
      </c>
      <c r="AK10" s="21">
        <f t="shared" si="46"/>
        <v>-4798911.976977909</v>
      </c>
      <c r="AL10" s="21">
        <f t="shared" si="46"/>
        <v>-5615806.6989866877</v>
      </c>
      <c r="AM10" s="21">
        <f t="shared" si="46"/>
        <v>-6497583.9044176964</v>
      </c>
      <c r="AN10" s="21">
        <f t="shared" si="46"/>
        <v>-7448612.6062793201</v>
      </c>
      <c r="AO10" s="21">
        <f t="shared" si="46"/>
        <v>-8473538.2402805369</v>
      </c>
      <c r="AP10" s="21">
        <f t="shared" si="46"/>
        <v>-9577299.6786505599</v>
      </c>
      <c r="AQ10" s="21">
        <f t="shared" si="46"/>
        <v>-10765147.27764138</v>
      </c>
      <c r="AR10" s="21">
        <f t="shared" si="46"/>
        <v>-12042662.021119803</v>
      </c>
      <c r="AS10" s="21">
        <f t="shared" si="46"/>
        <v>-13415775.826411532</v>
      </c>
      <c r="AT10" s="21" t="str">
        <f t="shared" si="46"/>
        <v/>
      </c>
      <c r="AU10" s="21" t="e">
        <f t="shared" si="46"/>
        <v>#VALUE!</v>
      </c>
      <c r="AV10" s="21" t="e">
        <f t="shared" si="46"/>
        <v>#VALUE!</v>
      </c>
      <c r="AW10" s="21" t="e">
        <f t="shared" si="46"/>
        <v>#VALUE!</v>
      </c>
      <c r="AX10" s="21" t="e">
        <f t="shared" si="46"/>
        <v>#VALUE!</v>
      </c>
      <c r="AY10" s="21" t="e">
        <f t="shared" si="46"/>
        <v>#VALUE!</v>
      </c>
      <c r="AZ10" s="21" t="e">
        <f t="shared" si="46"/>
        <v>#VALUE!</v>
      </c>
      <c r="BA10" s="21" t="e">
        <f t="shared" si="46"/>
        <v>#VALUE!</v>
      </c>
      <c r="BB10" s="21" t="e">
        <f t="shared" si="46"/>
        <v>#VALUE!</v>
      </c>
      <c r="BC10" s="21" t="e">
        <f t="shared" si="46"/>
        <v>#VALUE!</v>
      </c>
      <c r="BD10" s="21" t="e">
        <f t="shared" si="46"/>
        <v>#VALUE!</v>
      </c>
      <c r="BE10" s="21" t="e">
        <f t="shared" si="46"/>
        <v>#VALUE!</v>
      </c>
      <c r="BF10" s="21" t="e">
        <f t="shared" si="46"/>
        <v>#VALUE!</v>
      </c>
      <c r="BG10" s="21" t="e">
        <f t="shared" si="46"/>
        <v>#VALUE!</v>
      </c>
      <c r="BH10" s="21" t="e">
        <f t="shared" si="46"/>
        <v>#VALUE!</v>
      </c>
      <c r="BI10" s="21" t="e">
        <f t="shared" si="46"/>
        <v>#VALUE!</v>
      </c>
      <c r="BJ10" s="21" t="e">
        <f t="shared" si="46"/>
        <v>#VALUE!</v>
      </c>
      <c r="BK10" s="21" t="e">
        <f t="shared" si="46"/>
        <v>#VALUE!</v>
      </c>
      <c r="BL10" s="21" t="e">
        <f t="shared" si="46"/>
        <v>#VALUE!</v>
      </c>
      <c r="BM10" s="21" t="e">
        <f t="shared" si="46"/>
        <v>#VALUE!</v>
      </c>
      <c r="BN10" s="21" t="e">
        <f t="shared" si="46"/>
        <v>#VALUE!</v>
      </c>
      <c r="BO10" s="21" t="e">
        <f t="shared" si="46"/>
        <v>#VALUE!</v>
      </c>
      <c r="BP10" s="21" t="e">
        <f t="shared" si="46"/>
        <v>#VALUE!</v>
      </c>
      <c r="BQ10" s="21" t="e">
        <f t="shared" si="46"/>
        <v>#VALUE!</v>
      </c>
      <c r="BR10" s="21" t="e">
        <f t="shared" si="46"/>
        <v>#VALUE!</v>
      </c>
      <c r="BS10" s="21" t="e">
        <f t="shared" si="46"/>
        <v>#VALUE!</v>
      </c>
      <c r="BT10" s="21" t="e">
        <f t="shared" si="46"/>
        <v>#VALUE!</v>
      </c>
      <c r="BU10" s="21" t="e">
        <f t="shared" si="46"/>
        <v>#VALUE!</v>
      </c>
      <c r="BV10" s="21" t="e">
        <f t="shared" si="46"/>
        <v>#VALUE!</v>
      </c>
      <c r="BW10" s="21" t="e">
        <f t="shared" si="46"/>
        <v>#VALUE!</v>
      </c>
      <c r="BX10" s="6"/>
    </row>
    <row r="14" spans="1:111" x14ac:dyDescent="0.3">
      <c r="B14" s="9" t="s">
        <v>7</v>
      </c>
    </row>
    <row r="15" spans="1:111" x14ac:dyDescent="0.3">
      <c r="B15" s="8" cm="1">
        <f t="array" ref="B15">LOOKUP(2, 1/(A10:BW10&lt;&gt;""), A10:BW10)</f>
        <v>-13415775.826411532</v>
      </c>
    </row>
  </sheetData>
  <conditionalFormatting sqref="B15">
    <cfRule type="expression" dxfId="1" priority="1">
      <formula>$B$15&gt;0</formula>
    </cfRule>
    <cfRule type="expression" dxfId="0" priority="2">
      <formula>$B$15&lt;0</formula>
    </cfRule>
  </conditionalFormatting>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274CB-F47B-4968-ADE4-4550277D4E91}">
  <dimension ref="B1:H32"/>
  <sheetViews>
    <sheetView tabSelected="1" topLeftCell="C33" workbookViewId="0">
      <selection activeCell="F51" sqref="F51"/>
    </sheetView>
  </sheetViews>
  <sheetFormatPr defaultRowHeight="13.5" x14ac:dyDescent="0.3"/>
  <cols>
    <col min="5" max="5" width="44.61328125" customWidth="1"/>
    <col min="6" max="6" width="49.84375" customWidth="1"/>
    <col min="7" max="7" width="32.84375" customWidth="1"/>
    <col min="10" max="10" width="32.23046875" customWidth="1"/>
    <col min="11" max="11" width="53.61328125" customWidth="1"/>
    <col min="12" max="12" width="47.3828125" bestFit="1" customWidth="1"/>
  </cols>
  <sheetData>
    <row r="1" spans="2:6" x14ac:dyDescent="0.3">
      <c r="B1" t="s">
        <v>26</v>
      </c>
    </row>
    <row r="2" spans="2:6" x14ac:dyDescent="0.3">
      <c r="B2" t="s">
        <v>27</v>
      </c>
    </row>
    <row r="3" spans="2:6" x14ac:dyDescent="0.3">
      <c r="B3" t="s">
        <v>28</v>
      </c>
    </row>
    <row r="4" spans="2:6" x14ac:dyDescent="0.3">
      <c r="B4" t="s">
        <v>29</v>
      </c>
    </row>
    <row r="5" spans="2:6" x14ac:dyDescent="0.3">
      <c r="B5" t="s">
        <v>30</v>
      </c>
    </row>
    <row r="6" spans="2:6" x14ac:dyDescent="0.3">
      <c r="B6" t="s">
        <v>31</v>
      </c>
    </row>
    <row r="7" spans="2:6" x14ac:dyDescent="0.3">
      <c r="B7" t="s">
        <v>36</v>
      </c>
    </row>
    <row r="8" spans="2:6" x14ac:dyDescent="0.3">
      <c r="B8" t="s">
        <v>47</v>
      </c>
    </row>
    <row r="9" spans="2:6" x14ac:dyDescent="0.3">
      <c r="B9" t="s">
        <v>48</v>
      </c>
    </row>
    <row r="10" spans="2:6" x14ac:dyDescent="0.3">
      <c r="B10" t="s">
        <v>49</v>
      </c>
    </row>
    <row r="12" spans="2:6" ht="87.75" customHeight="1" x14ac:dyDescent="0.3">
      <c r="E12">
        <v>1</v>
      </c>
      <c r="F12" s="4" t="s">
        <v>50</v>
      </c>
    </row>
    <row r="13" spans="2:6" ht="97.5" customHeight="1" x14ac:dyDescent="0.3">
      <c r="E13">
        <v>2</v>
      </c>
      <c r="F13" s="4" t="s">
        <v>43</v>
      </c>
    </row>
    <row r="14" spans="2:6" ht="54" customHeight="1" x14ac:dyDescent="0.3">
      <c r="E14">
        <v>3</v>
      </c>
      <c r="F14" s="4" t="s">
        <v>32</v>
      </c>
    </row>
    <row r="15" spans="2:6" ht="76.5" customHeight="1" x14ac:dyDescent="0.3">
      <c r="E15">
        <v>4</v>
      </c>
      <c r="F15" s="4" t="s">
        <v>33</v>
      </c>
    </row>
    <row r="16" spans="2:6" ht="81" x14ac:dyDescent="0.3">
      <c r="E16">
        <v>5</v>
      </c>
      <c r="F16" s="4" t="s">
        <v>34</v>
      </c>
    </row>
    <row r="17" spans="5:8" ht="135" x14ac:dyDescent="0.3">
      <c r="E17">
        <v>6</v>
      </c>
      <c r="F17" s="4" t="s">
        <v>35</v>
      </c>
    </row>
    <row r="18" spans="5:8" ht="81" x14ac:dyDescent="0.3">
      <c r="E18">
        <v>7</v>
      </c>
      <c r="F18" s="4" t="s">
        <v>40</v>
      </c>
    </row>
    <row r="22" spans="5:8" ht="21" customHeight="1" x14ac:dyDescent="0.3">
      <c r="E22">
        <v>8</v>
      </c>
      <c r="G22" t="s">
        <v>13</v>
      </c>
      <c r="H22" t="s">
        <v>14</v>
      </c>
    </row>
    <row r="23" spans="5:8" x14ac:dyDescent="0.3">
      <c r="F23" t="s">
        <v>15</v>
      </c>
      <c r="G23" t="s">
        <v>16</v>
      </c>
      <c r="H23" t="s">
        <v>18</v>
      </c>
    </row>
    <row r="24" spans="5:8" x14ac:dyDescent="0.3">
      <c r="F24" t="s">
        <v>17</v>
      </c>
      <c r="G24" s="3">
        <v>19000</v>
      </c>
      <c r="H24" s="3">
        <v>20000</v>
      </c>
    </row>
    <row r="25" spans="5:8" x14ac:dyDescent="0.3">
      <c r="F25" t="s">
        <v>19</v>
      </c>
      <c r="G25" t="s">
        <v>20</v>
      </c>
      <c r="H25" t="s">
        <v>21</v>
      </c>
    </row>
    <row r="26" spans="5:8" x14ac:dyDescent="0.3">
      <c r="F26" t="s">
        <v>22</v>
      </c>
      <c r="G26" t="s">
        <v>21</v>
      </c>
      <c r="H26" t="s">
        <v>21</v>
      </c>
    </row>
    <row r="27" spans="5:8" x14ac:dyDescent="0.3">
      <c r="G27" t="s">
        <v>25</v>
      </c>
    </row>
    <row r="28" spans="5:8" ht="148.5" x14ac:dyDescent="0.3">
      <c r="F28" s="4" t="s">
        <v>23</v>
      </c>
      <c r="G28" s="4" t="s">
        <v>24</v>
      </c>
    </row>
    <row r="30" spans="5:8" ht="153" customHeight="1" x14ac:dyDescent="0.3">
      <c r="E30">
        <v>9</v>
      </c>
      <c r="F30" s="4" t="s">
        <v>37</v>
      </c>
    </row>
    <row r="32" spans="5:8" ht="54" x14ac:dyDescent="0.3">
      <c r="E32">
        <v>10</v>
      </c>
      <c r="F32" s="4"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Calculations</vt:lpstr>
      <vt:lpstr>Important Notes</vt:lpstr>
    </vt:vector>
  </TitlesOfParts>
  <Company>Unum MEC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Harbaugh, Jefferson</dc:creator>
  <cp:lastModifiedBy>Harbaugh, Jefferson</cp:lastModifiedBy>
  <dcterms:created xsi:type="dcterms:W3CDTF">2026-05-26T14:05:00Z</dcterms:created>
  <dcterms:modified xsi:type="dcterms:W3CDTF">2026-09-19T01:33:10Z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